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PC\Desktop\ProRacun\ERNESTINOVO\polugodisnji izvjestaj razina 23\"/>
    </mc:Choice>
  </mc:AlternateContent>
  <xr:revisionPtr revIDLastSave="0" documentId="8_{D4EC2B55-BDFB-4030-AA23-ECEA60FF95F4}" xr6:coauthVersionLast="47" xr6:coauthVersionMax="47" xr10:uidLastSave="{00000000-0000-0000-0000-000000000000}"/>
  <bookViews>
    <workbookView xWindow="22932" yWindow="-156"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C1673" i="1" s="1"/>
  <c r="D92" i="8"/>
  <c r="C1668" i="1" s="1"/>
  <c r="D87" i="8"/>
  <c r="C1663" i="1" s="1"/>
  <c r="D82" i="8"/>
  <c r="C1658" i="1" s="1"/>
  <c r="D77" i="8"/>
  <c r="C1653" i="1" s="1"/>
  <c r="D72" i="8"/>
  <c r="C1648" i="1" s="1"/>
  <c r="D67" i="8"/>
  <c r="C1643" i="1" s="1"/>
  <c r="D62" i="8"/>
  <c r="C1638" i="1" s="1"/>
  <c r="D57" i="8"/>
  <c r="C1633" i="1" s="1"/>
  <c r="D52" i="8"/>
  <c r="D46" i="8"/>
  <c r="D37" i="8"/>
  <c r="C1613" i="1" s="1"/>
  <c r="D27" i="8"/>
  <c r="D18" i="8"/>
  <c r="C1594" i="1" s="1"/>
  <c r="D8" i="8"/>
  <c r="E44" i="7"/>
  <c r="D44" i="7"/>
  <c r="E39" i="7"/>
  <c r="D39" i="7"/>
  <c r="C1571" i="1" s="1"/>
  <c r="D38" i="7"/>
  <c r="E30" i="7"/>
  <c r="D1562" i="1" s="1"/>
  <c r="D30" i="7"/>
  <c r="C1562" i="1" s="1"/>
  <c r="E23" i="7"/>
  <c r="D23" i="7"/>
  <c r="C1555" i="1" s="1"/>
  <c r="D22" i="7"/>
  <c r="E14" i="7"/>
  <c r="D1546" i="1" s="1"/>
  <c r="D14" i="7"/>
  <c r="C1546" i="1" s="1"/>
  <c r="E7" i="7"/>
  <c r="D1539" i="1" s="1"/>
  <c r="D7" i="7"/>
  <c r="E6"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8" i="5"/>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6"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7" i="4"/>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F153" i="4" s="1"/>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E6" i="4"/>
  <c r="D2" i="1" s="1"/>
  <c r="D6"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I17" i="3"/>
  <c r="H17" i="3"/>
  <c r="G17" i="3"/>
  <c r="B17" i="3"/>
  <c r="H10" i="3" a="1"/>
  <c r="H10" i="3"/>
  <c r="C1685" i="1"/>
  <c r="C1684" i="1"/>
  <c r="C1683" i="1"/>
  <c r="C1682" i="1"/>
  <c r="C1681" i="1"/>
  <c r="C1679" i="1"/>
  <c r="C1678" i="1"/>
  <c r="C1677" i="1"/>
  <c r="C1676" i="1"/>
  <c r="C1675" i="1"/>
  <c r="C1674" i="1"/>
  <c r="C1672" i="1"/>
  <c r="C1671" i="1"/>
  <c r="C1670" i="1"/>
  <c r="C1669" i="1"/>
  <c r="C1667" i="1"/>
  <c r="C1666" i="1"/>
  <c r="C1665" i="1"/>
  <c r="C1664" i="1"/>
  <c r="C1662" i="1"/>
  <c r="C1661" i="1"/>
  <c r="C1660" i="1"/>
  <c r="C1659" i="1"/>
  <c r="C1657" i="1"/>
  <c r="C1656" i="1"/>
  <c r="C1655" i="1"/>
  <c r="C1654" i="1"/>
  <c r="C1652" i="1"/>
  <c r="C1651" i="1"/>
  <c r="C1650" i="1"/>
  <c r="C1649" i="1"/>
  <c r="C1647" i="1"/>
  <c r="C1646" i="1"/>
  <c r="C1645" i="1"/>
  <c r="C1644" i="1"/>
  <c r="C1642" i="1"/>
  <c r="C1641" i="1"/>
  <c r="C1640" i="1"/>
  <c r="C1639" i="1"/>
  <c r="C1637" i="1"/>
  <c r="C1636" i="1"/>
  <c r="C1635" i="1"/>
  <c r="C1634" i="1"/>
  <c r="C1632" i="1"/>
  <c r="C1631" i="1"/>
  <c r="C1630" i="1"/>
  <c r="C1629" i="1"/>
  <c r="C1626" i="1"/>
  <c r="C1625" i="1"/>
  <c r="C1624" i="1"/>
  <c r="C1623" i="1"/>
  <c r="C1619" i="1"/>
  <c r="C1618" i="1"/>
  <c r="C1617" i="1"/>
  <c r="C1616" i="1"/>
  <c r="C1615" i="1"/>
  <c r="C1614" i="1"/>
  <c r="C1612" i="1"/>
  <c r="C1611" i="1"/>
  <c r="C1610" i="1"/>
  <c r="C1609" i="1"/>
  <c r="C1608" i="1"/>
  <c r="C1607" i="1"/>
  <c r="C1606" i="1"/>
  <c r="C1605" i="1"/>
  <c r="C1604" i="1"/>
  <c r="C1602" i="1"/>
  <c r="C1600" i="1"/>
  <c r="C1599" i="1"/>
  <c r="C1598" i="1"/>
  <c r="C1597" i="1"/>
  <c r="C1596" i="1"/>
  <c r="C1595" i="1"/>
  <c r="C1593" i="1"/>
  <c r="C1592" i="1"/>
  <c r="C1591" i="1"/>
  <c r="C1590" i="1"/>
  <c r="C1589" i="1"/>
  <c r="C1588" i="1"/>
  <c r="C1587" i="1"/>
  <c r="C1586" i="1"/>
  <c r="C1585" i="1"/>
  <c r="C1583" i="1"/>
  <c r="C1581" i="1"/>
  <c r="D1580" i="1"/>
  <c r="C1580" i="1"/>
  <c r="D1579" i="1"/>
  <c r="C1579" i="1"/>
  <c r="D1578" i="1"/>
  <c r="C1578" i="1"/>
  <c r="D1577" i="1"/>
  <c r="C1577" i="1"/>
  <c r="D1575" i="1"/>
  <c r="C1575" i="1"/>
  <c r="D1574" i="1"/>
  <c r="C1574" i="1"/>
  <c r="D1573" i="1"/>
  <c r="C1573" i="1"/>
  <c r="D1572" i="1"/>
  <c r="C1572" i="1"/>
  <c r="D1569" i="1"/>
  <c r="C1569" i="1"/>
  <c r="D1568" i="1"/>
  <c r="C1568" i="1"/>
  <c r="D1567" i="1"/>
  <c r="C1567" i="1"/>
  <c r="D1566" i="1"/>
  <c r="C1566" i="1"/>
  <c r="D1565" i="1"/>
  <c r="C1565" i="1"/>
  <c r="D1564" i="1"/>
  <c r="C1564" i="1"/>
  <c r="D1563" i="1"/>
  <c r="C1563"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G736" i="1"/>
  <c r="D736" i="1"/>
  <c r="C736" i="1"/>
  <c r="H736" i="1" s="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G82" i="1"/>
  <c r="D82" i="1"/>
  <c r="C82" i="1"/>
  <c r="H82" i="1" s="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E294" i="9" s="1"/>
  <c r="B294" i="9" s="1"/>
  <c r="H294" i="9"/>
  <c r="F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s="1"/>
  <c r="M268" i="9"/>
  <c r="L268" i="9"/>
  <c r="F268" i="9"/>
  <c r="E268" i="9"/>
  <c r="B268" i="9" s="1"/>
  <c r="M267" i="9"/>
  <c r="L267" i="9"/>
  <c r="F267" i="9"/>
  <c r="B267" i="9" s="1"/>
  <c r="E267" i="9"/>
  <c r="M266" i="9"/>
  <c r="L266" i="9"/>
  <c r="F266" i="9" s="1"/>
  <c r="B266" i="9" s="1"/>
  <c r="E266" i="9"/>
  <c r="M265" i="9"/>
  <c r="L265" i="9"/>
  <c r="F265" i="9" s="1"/>
  <c r="E265" i="9"/>
  <c r="B265" i="9" s="1"/>
  <c r="M264" i="9"/>
  <c r="L264" i="9"/>
  <c r="F264" i="9" s="1"/>
  <c r="E264" i="9"/>
  <c r="B264" i="9" s="1"/>
  <c r="M263" i="9"/>
  <c r="L263" i="9"/>
  <c r="F263" i="9" s="1"/>
  <c r="B263" i="9" s="1"/>
  <c r="E263" i="9"/>
  <c r="M262" i="9"/>
  <c r="L262" i="9"/>
  <c r="F262" i="9" s="1"/>
  <c r="E262" i="9"/>
  <c r="B262" i="9" s="1"/>
  <c r="M261" i="9"/>
  <c r="L261" i="9"/>
  <c r="F261" i="9" s="1"/>
  <c r="E261" i="9"/>
  <c r="M260" i="9"/>
  <c r="L260" i="9"/>
  <c r="F260" i="9" s="1"/>
  <c r="E260" i="9"/>
  <c r="B260" i="9" s="1"/>
  <c r="M259" i="9"/>
  <c r="L259" i="9"/>
  <c r="F259" i="9" s="1"/>
  <c r="E259" i="9"/>
  <c r="B259" i="9" s="1"/>
  <c r="M258" i="9"/>
  <c r="L258" i="9"/>
  <c r="F258" i="9" s="1"/>
  <c r="E258" i="9"/>
  <c r="B258" i="9" s="1"/>
  <c r="M257" i="9"/>
  <c r="L257" i="9"/>
  <c r="F257" i="9" s="1"/>
  <c r="E257" i="9"/>
  <c r="B257" i="9" s="1"/>
  <c r="M256" i="9"/>
  <c r="L256" i="9"/>
  <c r="F256" i="9"/>
  <c r="E256" i="9"/>
  <c r="B256" i="9" s="1"/>
  <c r="M255" i="9"/>
  <c r="L255" i="9"/>
  <c r="F255" i="9" s="1"/>
  <c r="E255" i="9"/>
  <c r="B255" i="9" s="1"/>
  <c r="M254" i="9"/>
  <c r="L254" i="9"/>
  <c r="F254" i="9" s="1"/>
  <c r="E254" i="9"/>
  <c r="B254" i="9" s="1"/>
  <c r="M253" i="9"/>
  <c r="L253" i="9"/>
  <c r="F253" i="9" s="1"/>
  <c r="E253" i="9"/>
  <c r="B253" i="9" s="1"/>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E247" i="9"/>
  <c r="B247" i="9" s="1"/>
  <c r="M246" i="9"/>
  <c r="L246" i="9"/>
  <c r="F246" i="9" s="1"/>
  <c r="E246" i="9"/>
  <c r="B246" i="9" s="1"/>
  <c r="M245" i="9"/>
  <c r="L245" i="9"/>
  <c r="F245" i="9" s="1"/>
  <c r="B245" i="9" s="1"/>
  <c r="E245" i="9"/>
  <c r="M244" i="9"/>
  <c r="L244" i="9"/>
  <c r="F244" i="9" s="1"/>
  <c r="E244" i="9"/>
  <c r="B244" i="9" s="1"/>
  <c r="M243" i="9"/>
  <c r="L243" i="9"/>
  <c r="F243" i="9" s="1"/>
  <c r="E243" i="9"/>
  <c r="B243" i="9" s="1"/>
  <c r="M242" i="9"/>
  <c r="L242" i="9"/>
  <c r="F242" i="9" s="1"/>
  <c r="E242" i="9"/>
  <c r="B242" i="9" s="1"/>
  <c r="M241" i="9"/>
  <c r="L241" i="9"/>
  <c r="F241" i="9" s="1"/>
  <c r="E241" i="9"/>
  <c r="M240" i="9"/>
  <c r="L240" i="9"/>
  <c r="F240" i="9" s="1"/>
  <c r="E240" i="9"/>
  <c r="M239" i="9"/>
  <c r="L239" i="9"/>
  <c r="F239" i="9" s="1"/>
  <c r="E239" i="9"/>
  <c r="B239" i="9" s="1"/>
  <c r="M238" i="9"/>
  <c r="L238" i="9"/>
  <c r="F238" i="9" s="1"/>
  <c r="E238" i="9"/>
  <c r="M237" i="9"/>
  <c r="L237" i="9"/>
  <c r="F237" i="9" s="1"/>
  <c r="E237" i="9"/>
  <c r="M236" i="9"/>
  <c r="L236" i="9"/>
  <c r="F236" i="9" s="1"/>
  <c r="E236" i="9"/>
  <c r="B236" i="9" s="1"/>
  <c r="M235" i="9"/>
  <c r="L235" i="9"/>
  <c r="F235" i="9" s="1"/>
  <c r="E235" i="9"/>
  <c r="B235" i="9" s="1"/>
  <c r="M234" i="9"/>
  <c r="L234" i="9"/>
  <c r="F234" i="9" s="1"/>
  <c r="B234" i="9" s="1"/>
  <c r="E234" i="9"/>
  <c r="M233" i="9"/>
  <c r="L233" i="9"/>
  <c r="F233" i="9" s="1"/>
  <c r="E233" i="9"/>
  <c r="M232" i="9"/>
  <c r="L232" i="9"/>
  <c r="F232" i="9" s="1"/>
  <c r="E232" i="9"/>
  <c r="M231" i="9"/>
  <c r="L231" i="9"/>
  <c r="F231" i="9"/>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F58" i="9"/>
  <c r="E58" i="9"/>
  <c r="B58" i="9" s="1"/>
  <c r="H57" i="9"/>
  <c r="G57" i="9"/>
  <c r="E57" i="9" s="1"/>
  <c r="B57" i="9" s="1"/>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H24" i="9"/>
  <c r="G24" i="9"/>
  <c r="E24" i="9" s="1"/>
  <c r="F24" i="9"/>
  <c r="F4" i="9"/>
  <c r="O3" i="9"/>
  <c r="G296" i="9" s="1"/>
  <c r="E296" i="9" s="1"/>
  <c r="B296" i="9" s="1"/>
  <c r="L3" i="9"/>
  <c r="I3" i="9"/>
  <c r="H3" i="9"/>
  <c r="G3" i="9"/>
  <c r="I41" i="3" l="1"/>
  <c r="C1680" i="1"/>
  <c r="G1673" i="1"/>
  <c r="H1673" i="1"/>
  <c r="G1668" i="1"/>
  <c r="H1668" i="1"/>
  <c r="G1663" i="1"/>
  <c r="H1663" i="1"/>
  <c r="G1658" i="1"/>
  <c r="H1658" i="1"/>
  <c r="G1653" i="1"/>
  <c r="H1653" i="1"/>
  <c r="G1648" i="1"/>
  <c r="H1648" i="1"/>
  <c r="G1643" i="1"/>
  <c r="H1643" i="1"/>
  <c r="G1638" i="1"/>
  <c r="H1638" i="1"/>
  <c r="G1633" i="1"/>
  <c r="H1633" i="1"/>
  <c r="D51" i="8"/>
  <c r="C1627" i="1" s="1"/>
  <c r="C1628" i="1"/>
  <c r="C1622" i="1"/>
  <c r="D45" i="8"/>
  <c r="G1613" i="1"/>
  <c r="H1613" i="1"/>
  <c r="C1603" i="1"/>
  <c r="D25" i="8"/>
  <c r="C1601" i="1" s="1"/>
  <c r="G1594" i="1"/>
  <c r="H1594" i="1"/>
  <c r="D6" i="8"/>
  <c r="C1584" i="1"/>
  <c r="I36" i="3"/>
  <c r="D1576" i="1"/>
  <c r="H36" i="3"/>
  <c r="C1576" i="1"/>
  <c r="E38" i="7"/>
  <c r="D1571" i="1"/>
  <c r="G1571" i="1"/>
  <c r="H1571" i="1"/>
  <c r="C1570" i="1"/>
  <c r="H35" i="3"/>
  <c r="G1562" i="1"/>
  <c r="H1562" i="1"/>
  <c r="D1555" i="1"/>
  <c r="E22" i="7"/>
  <c r="G1555" i="1"/>
  <c r="H1555" i="1"/>
  <c r="H34" i="3"/>
  <c r="C1554" i="1"/>
  <c r="G1546" i="1"/>
  <c r="H1546" i="1"/>
  <c r="J1546" i="1"/>
  <c r="D6" i="7"/>
  <c r="C1539" i="1"/>
  <c r="E5" i="7"/>
  <c r="D1538" i="1"/>
  <c r="C1525" i="1"/>
  <c r="F130" i="6"/>
  <c r="C1524" i="1"/>
  <c r="F129" i="6"/>
  <c r="F122" i="6"/>
  <c r="C1517" i="1"/>
  <c r="C1513" i="1"/>
  <c r="F118" i="6"/>
  <c r="F115" i="6"/>
  <c r="C1510" i="1"/>
  <c r="I30" i="3"/>
  <c r="D1509" i="1"/>
  <c r="H30" i="3"/>
  <c r="F114" i="6"/>
  <c r="C1509" i="1"/>
  <c r="F107" i="6"/>
  <c r="C1502" i="1"/>
  <c r="F99" i="6"/>
  <c r="C1494" i="1"/>
  <c r="C1489" i="1"/>
  <c r="F94" i="6"/>
  <c r="C1485" i="1"/>
  <c r="D89" i="6"/>
  <c r="F90" i="6"/>
  <c r="C1477" i="1"/>
  <c r="F82" i="6"/>
  <c r="C1470" i="1"/>
  <c r="F75" i="6"/>
  <c r="C1461" i="1"/>
  <c r="F66" i="6"/>
  <c r="F61" i="6"/>
  <c r="C1456" i="1"/>
  <c r="F54" i="6"/>
  <c r="C1449" i="1"/>
  <c r="F50" i="6"/>
  <c r="C1445" i="1"/>
  <c r="C1438" i="1"/>
  <c r="F43" i="6"/>
  <c r="F39" i="6"/>
  <c r="C1434" i="1"/>
  <c r="F36" i="6"/>
  <c r="C1431" i="1"/>
  <c r="I28" i="3"/>
  <c r="D1430" i="1"/>
  <c r="H28" i="3"/>
  <c r="F35" i="6"/>
  <c r="C1430" i="1"/>
  <c r="F28" i="6"/>
  <c r="C1423" i="1"/>
  <c r="C1417" i="1"/>
  <c r="F22" i="6"/>
  <c r="F13" i="6"/>
  <c r="C1408" i="1"/>
  <c r="F10" i="6"/>
  <c r="C1405" i="1"/>
  <c r="F6" i="6"/>
  <c r="C1401" i="1"/>
  <c r="D1400" i="1"/>
  <c r="I27" i="3"/>
  <c r="E141" i="6"/>
  <c r="F5" i="6"/>
  <c r="C1400" i="1"/>
  <c r="H27" i="3"/>
  <c r="D141" i="6"/>
  <c r="G347" i="9" s="1"/>
  <c r="E347" i="9" s="1"/>
  <c r="E295" i="5"/>
  <c r="D1299" i="1" s="1"/>
  <c r="D1300" i="1"/>
  <c r="C1300" i="1"/>
  <c r="F296" i="5"/>
  <c r="D295" i="5"/>
  <c r="C1294" i="1"/>
  <c r="F290" i="5"/>
  <c r="C1280" i="1"/>
  <c r="F276" i="5"/>
  <c r="F273" i="5"/>
  <c r="C1277" i="1"/>
  <c r="C1267" i="1"/>
  <c r="F263" i="5"/>
  <c r="F259" i="5"/>
  <c r="C1263" i="1"/>
  <c r="F255" i="5"/>
  <c r="C1259" i="1"/>
  <c r="F254" i="5"/>
  <c r="C1258" i="1"/>
  <c r="C1255" i="1"/>
  <c r="F251" i="5"/>
  <c r="D1254" i="1"/>
  <c r="I25" i="3"/>
  <c r="H25" i="3"/>
  <c r="C1254" i="1"/>
  <c r="F250" i="5"/>
  <c r="F247" i="5"/>
  <c r="C1251" i="1"/>
  <c r="F236" i="5"/>
  <c r="C1240" i="1"/>
  <c r="D1223" i="1"/>
  <c r="E218" i="5"/>
  <c r="C1223" i="1"/>
  <c r="F219" i="5"/>
  <c r="D218" i="5"/>
  <c r="C1214" i="1"/>
  <c r="F210" i="5"/>
  <c r="C1207" i="1"/>
  <c r="F203" i="5"/>
  <c r="H337" i="9"/>
  <c r="D1206" i="1"/>
  <c r="F202" i="5"/>
  <c r="C1206" i="1"/>
  <c r="G337" i="9"/>
  <c r="E337" i="9" s="1"/>
  <c r="B337" i="9" s="1"/>
  <c r="H336" i="9"/>
  <c r="D1200" i="1"/>
  <c r="G336" i="9"/>
  <c r="E336" i="9" s="1"/>
  <c r="B336" i="9" s="1"/>
  <c r="C1200" i="1"/>
  <c r="F196" i="5"/>
  <c r="F185" i="5"/>
  <c r="C1189" i="1"/>
  <c r="C1184" i="1"/>
  <c r="F180" i="5"/>
  <c r="H335" i="9"/>
  <c r="E176" i="5"/>
  <c r="D1181" i="1"/>
  <c r="F177" i="5"/>
  <c r="D176" i="5"/>
  <c r="G335" i="9"/>
  <c r="E335" i="9" s="1"/>
  <c r="B335" i="9" s="1"/>
  <c r="C1181" i="1"/>
  <c r="C1176" i="1"/>
  <c r="F171" i="5"/>
  <c r="C1170" i="1"/>
  <c r="F165" i="5"/>
  <c r="H315" i="9"/>
  <c r="H314" i="9"/>
  <c r="D1155" i="1"/>
  <c r="C1155" i="1"/>
  <c r="G315" i="9"/>
  <c r="E315" i="9" s="1"/>
  <c r="B315" i="9" s="1"/>
  <c r="F150" i="5"/>
  <c r="G314" i="9"/>
  <c r="E314" i="9" s="1"/>
  <c r="B314" i="9" s="1"/>
  <c r="C1152" i="1"/>
  <c r="F147" i="5"/>
  <c r="F143" i="5"/>
  <c r="C1148" i="1"/>
  <c r="F136" i="5"/>
  <c r="C1141" i="1"/>
  <c r="F135" i="5"/>
  <c r="C1140" i="1"/>
  <c r="F127" i="5"/>
  <c r="C1132" i="1"/>
  <c r="C1125" i="1"/>
  <c r="F120" i="5"/>
  <c r="C1124" i="1"/>
  <c r="F119" i="5"/>
  <c r="F107" i="5"/>
  <c r="C1112" i="1"/>
  <c r="D1094" i="1"/>
  <c r="H313" i="9"/>
  <c r="C1094" i="1"/>
  <c r="F89" i="5"/>
  <c r="G313" i="9"/>
  <c r="E313" i="9" s="1"/>
  <c r="B313" i="9" s="1"/>
  <c r="F88" i="5"/>
  <c r="C1093" i="1"/>
  <c r="C1087" i="1"/>
  <c r="F82" i="5"/>
  <c r="C1081" i="1"/>
  <c r="F76" i="5"/>
  <c r="C1076" i="1"/>
  <c r="F71" i="5"/>
  <c r="C1075" i="1"/>
  <c r="F70" i="5"/>
  <c r="D69" i="5"/>
  <c r="D1074" i="1"/>
  <c r="I23" i="3"/>
  <c r="F63" i="5"/>
  <c r="C1068" i="1"/>
  <c r="F56" i="5"/>
  <c r="C1061" i="1"/>
  <c r="F52" i="5"/>
  <c r="C1057" i="1"/>
  <c r="C1050" i="1"/>
  <c r="F45" i="5"/>
  <c r="F41" i="5"/>
  <c r="C1046" i="1"/>
  <c r="F35" i="5"/>
  <c r="C1040" i="1"/>
  <c r="F29" i="5"/>
  <c r="C1034" i="1"/>
  <c r="C1024" i="1"/>
  <c r="F19" i="5"/>
  <c r="C1018" i="1"/>
  <c r="F13" i="5"/>
  <c r="F12" i="5"/>
  <c r="C1017" i="1"/>
  <c r="E7" i="5"/>
  <c r="D1013" i="1"/>
  <c r="C1013" i="1"/>
  <c r="F8" i="5"/>
  <c r="C1012" i="1"/>
  <c r="F7" i="5"/>
  <c r="H22" i="3"/>
  <c r="C649" i="1"/>
  <c r="F656" i="4"/>
  <c r="C630" i="1"/>
  <c r="F636" i="4"/>
  <c r="D629" i="4"/>
  <c r="C627" i="1"/>
  <c r="F633" i="4"/>
  <c r="C624" i="1"/>
  <c r="F630" i="4"/>
  <c r="C615" i="1"/>
  <c r="F621" i="4"/>
  <c r="C610" i="1"/>
  <c r="F616" i="4"/>
  <c r="F609" i="4"/>
  <c r="C603" i="1"/>
  <c r="H156" i="9"/>
  <c r="D601" i="1"/>
  <c r="G156" i="9"/>
  <c r="E156" i="9" s="1"/>
  <c r="F607" i="4"/>
  <c r="C601" i="1"/>
  <c r="F603" i="4"/>
  <c r="C597" i="1"/>
  <c r="F598" i="4"/>
  <c r="C592" i="1"/>
  <c r="F597" i="4"/>
  <c r="C591" i="1"/>
  <c r="F594" i="4"/>
  <c r="C588" i="1"/>
  <c r="C585" i="1"/>
  <c r="F591" i="4"/>
  <c r="C583" i="1"/>
  <c r="F589" i="4"/>
  <c r="C579" i="1"/>
  <c r="F585" i="4"/>
  <c r="C578" i="1"/>
  <c r="F584" i="4"/>
  <c r="F581" i="4"/>
  <c r="C575" i="1"/>
  <c r="C572" i="1"/>
  <c r="F578" i="4"/>
  <c r="C569" i="1"/>
  <c r="F575" i="4"/>
  <c r="F572" i="4"/>
  <c r="C566" i="1"/>
  <c r="C565" i="1"/>
  <c r="F571" i="4"/>
  <c r="C556" i="1"/>
  <c r="F562" i="4"/>
  <c r="F557" i="4"/>
  <c r="C551" i="1"/>
  <c r="C544" i="1"/>
  <c r="F550" i="4"/>
  <c r="C539" i="1"/>
  <c r="F545" i="4"/>
  <c r="C536" i="1"/>
  <c r="F542" i="4"/>
  <c r="C531" i="1"/>
  <c r="F537" i="4"/>
  <c r="E535" i="4"/>
  <c r="D530" i="1"/>
  <c r="C530" i="1"/>
  <c r="F536" i="4"/>
  <c r="D535" i="4"/>
  <c r="F532" i="4"/>
  <c r="C526" i="1"/>
  <c r="C523" i="1"/>
  <c r="F529" i="4"/>
  <c r="F526" i="4"/>
  <c r="C520" i="1"/>
  <c r="C517" i="1"/>
  <c r="F523" i="4"/>
  <c r="C516" i="1"/>
  <c r="F522" i="4"/>
  <c r="F514" i="4"/>
  <c r="C508" i="1"/>
  <c r="C503" i="1"/>
  <c r="F509" i="4"/>
  <c r="C496" i="1"/>
  <c r="F502" i="4"/>
  <c r="C491" i="1"/>
  <c r="F497" i="4"/>
  <c r="F492" i="4"/>
  <c r="C486" i="1"/>
  <c r="C485" i="1"/>
  <c r="F491" i="4"/>
  <c r="F488" i="4"/>
  <c r="C482" i="1"/>
  <c r="F485" i="4"/>
  <c r="C479" i="1"/>
  <c r="C474" i="1"/>
  <c r="F480" i="4"/>
  <c r="C473" i="1"/>
  <c r="F479" i="4"/>
  <c r="C470" i="1"/>
  <c r="F476" i="4"/>
  <c r="F473" i="4"/>
  <c r="C467" i="1"/>
  <c r="C464" i="1"/>
  <c r="F470" i="4"/>
  <c r="E466" i="4"/>
  <c r="D461" i="1"/>
  <c r="C461" i="1"/>
  <c r="F467" i="4"/>
  <c r="F466" i="4"/>
  <c r="C460" i="1"/>
  <c r="C451" i="1"/>
  <c r="F457" i="4"/>
  <c r="F452" i="4"/>
  <c r="C446" i="1"/>
  <c r="F445" i="4"/>
  <c r="C439" i="1"/>
  <c r="C434" i="1"/>
  <c r="F440" i="4"/>
  <c r="C431" i="1"/>
  <c r="F437" i="4"/>
  <c r="C426" i="1"/>
  <c r="F432" i="4"/>
  <c r="C425" i="1"/>
  <c r="F431" i="4"/>
  <c r="C424" i="1"/>
  <c r="F430" i="4"/>
  <c r="D639" i="4"/>
  <c r="F428" i="4"/>
  <c r="C423" i="1"/>
  <c r="E648" i="4"/>
  <c r="D642" i="1" s="1"/>
  <c r="D422" i="1"/>
  <c r="C422" i="1"/>
  <c r="D648" i="4"/>
  <c r="F427" i="4"/>
  <c r="E647" i="4"/>
  <c r="D641" i="1" s="1"/>
  <c r="D421" i="1"/>
  <c r="D647" i="4"/>
  <c r="F426" i="4"/>
  <c r="C421" i="1"/>
  <c r="F412" i="4"/>
  <c r="C407" i="1"/>
  <c r="F410" i="4"/>
  <c r="C405" i="1"/>
  <c r="F407" i="4"/>
  <c r="C402" i="1"/>
  <c r="C401" i="1"/>
  <c r="F406" i="4"/>
  <c r="F401" i="4"/>
  <c r="C396" i="1"/>
  <c r="F398" i="4"/>
  <c r="C393" i="1"/>
  <c r="F393" i="4"/>
  <c r="C388" i="1"/>
  <c r="C383" i="1"/>
  <c r="F388" i="4"/>
  <c r="C374" i="1"/>
  <c r="F379" i="4"/>
  <c r="C369" i="1"/>
  <c r="F374" i="4"/>
  <c r="C368" i="1"/>
  <c r="F373" i="4"/>
  <c r="C361" i="1"/>
  <c r="F366" i="4"/>
  <c r="C357" i="1"/>
  <c r="F362" i="4"/>
  <c r="C356" i="1"/>
  <c r="F361" i="4"/>
  <c r="E418" i="4"/>
  <c r="D413" i="1" s="1"/>
  <c r="D355" i="1"/>
  <c r="C355" i="1"/>
  <c r="F360" i="4"/>
  <c r="D418" i="4"/>
  <c r="C353" i="1"/>
  <c r="F358" i="4"/>
  <c r="C350" i="1"/>
  <c r="F355" i="4"/>
  <c r="F354" i="4"/>
  <c r="C349" i="1"/>
  <c r="C344" i="1"/>
  <c r="F349" i="4"/>
  <c r="C341" i="1"/>
  <c r="F346" i="4"/>
  <c r="C336" i="1"/>
  <c r="F341" i="4"/>
  <c r="F336" i="4"/>
  <c r="C331" i="1"/>
  <c r="F327" i="4"/>
  <c r="C322" i="1"/>
  <c r="C317" i="1"/>
  <c r="F322" i="4"/>
  <c r="F321" i="4"/>
  <c r="C316" i="1"/>
  <c r="F314" i="4"/>
  <c r="C309" i="1"/>
  <c r="F310" i="4"/>
  <c r="C305" i="1"/>
  <c r="C304" i="1"/>
  <c r="F309" i="4"/>
  <c r="D303" i="1"/>
  <c r="E422" i="4"/>
  <c r="E417" i="4"/>
  <c r="D412" i="1" s="1"/>
  <c r="D417" i="4"/>
  <c r="D422" i="4"/>
  <c r="F308" i="4"/>
  <c r="C303" i="1"/>
  <c r="C294" i="1"/>
  <c r="F298" i="4"/>
  <c r="C293" i="1"/>
  <c r="F297" i="4"/>
  <c r="C285" i="1"/>
  <c r="F289" i="4"/>
  <c r="F283" i="4"/>
  <c r="C279" i="1"/>
  <c r="C274" i="1"/>
  <c r="F278" i="4"/>
  <c r="F274" i="4"/>
  <c r="D273" i="4"/>
  <c r="C270" i="1"/>
  <c r="C265" i="1"/>
  <c r="F269" i="4"/>
  <c r="C259" i="1"/>
  <c r="F263" i="4"/>
  <c r="C258" i="1"/>
  <c r="F262" i="4"/>
  <c r="C253" i="1"/>
  <c r="F257" i="4"/>
  <c r="C250" i="1"/>
  <c r="F254" i="4"/>
  <c r="C246" i="1"/>
  <c r="F250" i="4"/>
  <c r="F246" i="4"/>
  <c r="C242" i="1"/>
  <c r="E230" i="4"/>
  <c r="D238" i="1"/>
  <c r="D230" i="4"/>
  <c r="C238" i="1"/>
  <c r="F242" i="4"/>
  <c r="F29" i="4"/>
  <c r="C25" i="1"/>
  <c r="C19" i="1"/>
  <c r="F23" i="4"/>
  <c r="C13" i="1"/>
  <c r="F17" i="4"/>
  <c r="F8" i="4"/>
  <c r="C4" i="1"/>
  <c r="C3" i="1"/>
  <c r="F7" i="4"/>
  <c r="F6" i="4"/>
  <c r="C2" i="1"/>
  <c r="H1685" i="1"/>
  <c r="G1685" i="1"/>
  <c r="G1684" i="1"/>
  <c r="H1684" i="1"/>
  <c r="H1683" i="1"/>
  <c r="G1683" i="1"/>
  <c r="G1682" i="1"/>
  <c r="H1682" i="1"/>
  <c r="H1681" i="1"/>
  <c r="G1681" i="1"/>
  <c r="G1679" i="1"/>
  <c r="H1679" i="1"/>
  <c r="G1678" i="1"/>
  <c r="H1678" i="1"/>
  <c r="G1677" i="1"/>
  <c r="H1677" i="1"/>
  <c r="G1676" i="1"/>
  <c r="H1676" i="1"/>
  <c r="H1675" i="1"/>
  <c r="G1675" i="1"/>
  <c r="H1674" i="1"/>
  <c r="G1674" i="1"/>
  <c r="H1672" i="1"/>
  <c r="G1672" i="1"/>
  <c r="H1671" i="1"/>
  <c r="G1671" i="1"/>
  <c r="H1670" i="1"/>
  <c r="G1670" i="1"/>
  <c r="H1669" i="1"/>
  <c r="G1669" i="1"/>
  <c r="H1667" i="1"/>
  <c r="G1667" i="1"/>
  <c r="G1666" i="1"/>
  <c r="H1666" i="1"/>
  <c r="G1665" i="1"/>
  <c r="H1665" i="1"/>
  <c r="H1664" i="1"/>
  <c r="G1664" i="1"/>
  <c r="H1662" i="1"/>
  <c r="G1662" i="1"/>
  <c r="H1661" i="1"/>
  <c r="G1661" i="1"/>
  <c r="H1660" i="1"/>
  <c r="G1660" i="1"/>
  <c r="H1659" i="1"/>
  <c r="G1659" i="1"/>
  <c r="H1657" i="1"/>
  <c r="G1657" i="1"/>
  <c r="G1656" i="1"/>
  <c r="H1656" i="1"/>
  <c r="G1655" i="1"/>
  <c r="H1655" i="1"/>
  <c r="G1654" i="1"/>
  <c r="H1654" i="1"/>
  <c r="G1652" i="1"/>
  <c r="H1652" i="1"/>
  <c r="G1651" i="1"/>
  <c r="H1651" i="1"/>
  <c r="G1650" i="1"/>
  <c r="H1650" i="1"/>
  <c r="G1649" i="1"/>
  <c r="H1649" i="1"/>
  <c r="H1647" i="1"/>
  <c r="G1647" i="1"/>
  <c r="G1646" i="1"/>
  <c r="H1646" i="1"/>
  <c r="H1645" i="1"/>
  <c r="G1645" i="1"/>
  <c r="G1644" i="1"/>
  <c r="H1644" i="1"/>
  <c r="H1642" i="1"/>
  <c r="G1642" i="1"/>
  <c r="G1641" i="1"/>
  <c r="H1641" i="1"/>
  <c r="G1640" i="1"/>
  <c r="H1640" i="1"/>
  <c r="G1639" i="1"/>
  <c r="H1639" i="1"/>
  <c r="G1637" i="1"/>
  <c r="H1637" i="1"/>
  <c r="G1636" i="1"/>
  <c r="H1636" i="1"/>
  <c r="G1635" i="1"/>
  <c r="H1635" i="1"/>
  <c r="G1634" i="1"/>
  <c r="H1634" i="1"/>
  <c r="G1632" i="1"/>
  <c r="H1632" i="1"/>
  <c r="G1631" i="1"/>
  <c r="H1631" i="1"/>
  <c r="G1630" i="1"/>
  <c r="H1630" i="1"/>
  <c r="G1629" i="1"/>
  <c r="H1629" i="1"/>
  <c r="G1626" i="1"/>
  <c r="H1626" i="1"/>
  <c r="H1625" i="1"/>
  <c r="G1625" i="1"/>
  <c r="G1624" i="1"/>
  <c r="H1624" i="1"/>
  <c r="H1623" i="1"/>
  <c r="G1623" i="1"/>
  <c r="H1619" i="1"/>
  <c r="G1619" i="1"/>
  <c r="H1618" i="1"/>
  <c r="G1618" i="1"/>
  <c r="H1617" i="1"/>
  <c r="G1617" i="1"/>
  <c r="H1616" i="1"/>
  <c r="G1616" i="1"/>
  <c r="H1615" i="1"/>
  <c r="G1615" i="1"/>
  <c r="H1614" i="1"/>
  <c r="G1614" i="1"/>
  <c r="G1612" i="1"/>
  <c r="H1612" i="1"/>
  <c r="G1611" i="1"/>
  <c r="H1611" i="1"/>
  <c r="G1610" i="1"/>
  <c r="H1610" i="1"/>
  <c r="H1609" i="1"/>
  <c r="G1609" i="1"/>
  <c r="H1608" i="1"/>
  <c r="G1608" i="1"/>
  <c r="H1607" i="1"/>
  <c r="G1607" i="1"/>
  <c r="H1606" i="1"/>
  <c r="G1606" i="1"/>
  <c r="H1605" i="1"/>
  <c r="G1605" i="1"/>
  <c r="G1604" i="1"/>
  <c r="H1604" i="1"/>
  <c r="G1602" i="1"/>
  <c r="H1602" i="1"/>
  <c r="H1600" i="1"/>
  <c r="G1600" i="1"/>
  <c r="H1599" i="1"/>
  <c r="G1599" i="1"/>
  <c r="H1598" i="1"/>
  <c r="G1598" i="1"/>
  <c r="G1597" i="1"/>
  <c r="H1597" i="1"/>
  <c r="H1596" i="1"/>
  <c r="G1596" i="1"/>
  <c r="H1595" i="1"/>
  <c r="G1595" i="1"/>
  <c r="G1593" i="1"/>
  <c r="H1593" i="1"/>
  <c r="G1592" i="1"/>
  <c r="H1592" i="1"/>
  <c r="G1591" i="1"/>
  <c r="H1591" i="1"/>
  <c r="H1590" i="1"/>
  <c r="G1590" i="1"/>
  <c r="G1589" i="1"/>
  <c r="H1589" i="1"/>
  <c r="H1588" i="1"/>
  <c r="G1588" i="1"/>
  <c r="H1587" i="1"/>
  <c r="G1587" i="1"/>
  <c r="H1586" i="1"/>
  <c r="G1586" i="1"/>
  <c r="H1585" i="1"/>
  <c r="G1585" i="1"/>
  <c r="H1583" i="1"/>
  <c r="G1583" i="1"/>
  <c r="H1581" i="1"/>
  <c r="G1581" i="1"/>
  <c r="J1580" i="1"/>
  <c r="H1580" i="1"/>
  <c r="G1580" i="1"/>
  <c r="I1580" i="1" s="1"/>
  <c r="H1579" i="1"/>
  <c r="G1579" i="1"/>
  <c r="I1579" i="1" s="1"/>
  <c r="J1579" i="1"/>
  <c r="G1578" i="1"/>
  <c r="J1578" i="1"/>
  <c r="H1578" i="1"/>
  <c r="G1577" i="1"/>
  <c r="H1577" i="1"/>
  <c r="J1577" i="1"/>
  <c r="J1575" i="1"/>
  <c r="H1575" i="1"/>
  <c r="G1575" i="1"/>
  <c r="I1575" i="1" s="1"/>
  <c r="J1574" i="1"/>
  <c r="H1574" i="1"/>
  <c r="G1574" i="1"/>
  <c r="I1574" i="1" s="1"/>
  <c r="H1573" i="1"/>
  <c r="G1573" i="1"/>
  <c r="I1573" i="1" s="1"/>
  <c r="J1573" i="1"/>
  <c r="J1572" i="1"/>
  <c r="G1572" i="1"/>
  <c r="H1572" i="1"/>
  <c r="G1569" i="1"/>
  <c r="H1569" i="1"/>
  <c r="J1569" i="1"/>
  <c r="J1568" i="1"/>
  <c r="H1568" i="1"/>
  <c r="G1568" i="1"/>
  <c r="I1568" i="1" s="1"/>
  <c r="J1567" i="1"/>
  <c r="H1567" i="1"/>
  <c r="G1567" i="1"/>
  <c r="I1567" i="1" s="1"/>
  <c r="G1566" i="1"/>
  <c r="J1566" i="1"/>
  <c r="H1566" i="1"/>
  <c r="J1565" i="1"/>
  <c r="H1565" i="1"/>
  <c r="G1565" i="1"/>
  <c r="I1565" i="1" s="1"/>
  <c r="J1564" i="1"/>
  <c r="H1564" i="1"/>
  <c r="G1564" i="1"/>
  <c r="I1564" i="1" s="1"/>
  <c r="J1563" i="1"/>
  <c r="H1563" i="1"/>
  <c r="G1563" i="1"/>
  <c r="I1563" i="1" s="1"/>
  <c r="J1561" i="1"/>
  <c r="H1561" i="1"/>
  <c r="G1561" i="1"/>
  <c r="I1561" i="1" s="1"/>
  <c r="G1560" i="1"/>
  <c r="J1560" i="1"/>
  <c r="H1560" i="1"/>
  <c r="J1559" i="1"/>
  <c r="G1559" i="1"/>
  <c r="H1559" i="1"/>
  <c r="J1557" i="1"/>
  <c r="H1557" i="1"/>
  <c r="G1557" i="1"/>
  <c r="I1557" i="1" s="1"/>
  <c r="G1556" i="1"/>
  <c r="J1556" i="1"/>
  <c r="H1556" i="1"/>
  <c r="G1553" i="1"/>
  <c r="H1553" i="1"/>
  <c r="J1553" i="1"/>
  <c r="J1552" i="1"/>
  <c r="G1552" i="1"/>
  <c r="H1552" i="1"/>
  <c r="G1551" i="1"/>
  <c r="H1551" i="1"/>
  <c r="J1551" i="1"/>
  <c r="H1550" i="1"/>
  <c r="G1550" i="1"/>
  <c r="I1550" i="1" s="1"/>
  <c r="J1550" i="1"/>
  <c r="G1549" i="1"/>
  <c r="H1549" i="1"/>
  <c r="J1549" i="1"/>
  <c r="G1548" i="1"/>
  <c r="H1548" i="1"/>
  <c r="J1548" i="1"/>
  <c r="G1547" i="1"/>
  <c r="H1547" i="1"/>
  <c r="J1547" i="1"/>
  <c r="G1545" i="1"/>
  <c r="H1545" i="1"/>
  <c r="J1545" i="1"/>
  <c r="H1544" i="1"/>
  <c r="G1544" i="1"/>
  <c r="I1544" i="1" s="1"/>
  <c r="J1544" i="1"/>
  <c r="H1543" i="1"/>
  <c r="J1543" i="1"/>
  <c r="G1543" i="1"/>
  <c r="I1543" i="1" s="1"/>
  <c r="G1542" i="1"/>
  <c r="H1542" i="1"/>
  <c r="J1542" i="1"/>
  <c r="J1541" i="1"/>
  <c r="G1541" i="1"/>
  <c r="H1541" i="1"/>
  <c r="J1540" i="1"/>
  <c r="G1540" i="1"/>
  <c r="H1540" i="1"/>
  <c r="G1535" i="1"/>
  <c r="H1535" i="1"/>
  <c r="H1534" i="1"/>
  <c r="G1534" i="1"/>
  <c r="H1533" i="1"/>
  <c r="G1533" i="1"/>
  <c r="G1532" i="1"/>
  <c r="H1532" i="1"/>
  <c r="G1531" i="1"/>
  <c r="H1531" i="1"/>
  <c r="G1530" i="1"/>
  <c r="H1530" i="1"/>
  <c r="G1529" i="1"/>
  <c r="H1529" i="1"/>
  <c r="H1528" i="1"/>
  <c r="G1528" i="1"/>
  <c r="G1527" i="1"/>
  <c r="H1527" i="1"/>
  <c r="H1526" i="1"/>
  <c r="G1526" i="1"/>
  <c r="H1523" i="1"/>
  <c r="G1523" i="1"/>
  <c r="H1522" i="1"/>
  <c r="G1522" i="1"/>
  <c r="H1521" i="1"/>
  <c r="G1521" i="1"/>
  <c r="G1520" i="1"/>
  <c r="H1520" i="1"/>
  <c r="H1519" i="1"/>
  <c r="G1519" i="1"/>
  <c r="H1518" i="1"/>
  <c r="G1518" i="1"/>
  <c r="H1516" i="1"/>
  <c r="G1516" i="1"/>
  <c r="G1515" i="1"/>
  <c r="H1515" i="1"/>
  <c r="H1514" i="1"/>
  <c r="G1514" i="1"/>
  <c r="H1512" i="1"/>
  <c r="G1512" i="1"/>
  <c r="H1511" i="1"/>
  <c r="G1511" i="1"/>
  <c r="H1508" i="1"/>
  <c r="G1508" i="1"/>
  <c r="H1507" i="1"/>
  <c r="G1507" i="1"/>
  <c r="H1506" i="1"/>
  <c r="G1506" i="1"/>
  <c r="H1505" i="1"/>
  <c r="G1505" i="1"/>
  <c r="H1504" i="1"/>
  <c r="G1504" i="1"/>
  <c r="G1503" i="1"/>
  <c r="H1503" i="1"/>
  <c r="H1501" i="1"/>
  <c r="G1501" i="1"/>
  <c r="G1500" i="1"/>
  <c r="H1500" i="1"/>
  <c r="G1499" i="1"/>
  <c r="H1499" i="1"/>
  <c r="G1498" i="1"/>
  <c r="H1498" i="1"/>
  <c r="G1497" i="1"/>
  <c r="H1497" i="1"/>
  <c r="G1496" i="1"/>
  <c r="H1496" i="1"/>
  <c r="H1495" i="1"/>
  <c r="G1495" i="1"/>
  <c r="H1493" i="1"/>
  <c r="G1493" i="1"/>
  <c r="H1492" i="1"/>
  <c r="G1492" i="1"/>
  <c r="H1491" i="1"/>
  <c r="G1491" i="1"/>
  <c r="G1490" i="1"/>
  <c r="H1490" i="1"/>
  <c r="G1488" i="1"/>
  <c r="H1488" i="1"/>
  <c r="H1487" i="1"/>
  <c r="G1487" i="1"/>
  <c r="G1486" i="1"/>
  <c r="H1486" i="1"/>
  <c r="G1483" i="1"/>
  <c r="H1483" i="1"/>
  <c r="G1482" i="1"/>
  <c r="H1482" i="1"/>
  <c r="H1481" i="1"/>
  <c r="G1481" i="1"/>
  <c r="H1480" i="1"/>
  <c r="G1480" i="1"/>
  <c r="H1479" i="1"/>
  <c r="G1479" i="1"/>
  <c r="H1478" i="1"/>
  <c r="G1478" i="1"/>
  <c r="H1476" i="1"/>
  <c r="G1476" i="1"/>
  <c r="H1475" i="1"/>
  <c r="G1475" i="1"/>
  <c r="H1474" i="1"/>
  <c r="G1474" i="1"/>
  <c r="G1473" i="1"/>
  <c r="H1473" i="1"/>
  <c r="H1472" i="1"/>
  <c r="G1472" i="1"/>
  <c r="H1471" i="1"/>
  <c r="G1471" i="1"/>
  <c r="H1469" i="1"/>
  <c r="G1469" i="1"/>
  <c r="H1468" i="1"/>
  <c r="G1468" i="1"/>
  <c r="H1467" i="1"/>
  <c r="G1467" i="1"/>
  <c r="H1466" i="1"/>
  <c r="G1466" i="1"/>
  <c r="G1465" i="1"/>
  <c r="H1465" i="1"/>
  <c r="G1464" i="1"/>
  <c r="H1464" i="1"/>
  <c r="H1463" i="1"/>
  <c r="G1463" i="1"/>
  <c r="G1462" i="1"/>
  <c r="H1462" i="1"/>
  <c r="G1460" i="1"/>
  <c r="H1460" i="1"/>
  <c r="H1459" i="1"/>
  <c r="G1459" i="1"/>
  <c r="G1458" i="1"/>
  <c r="H1458" i="1"/>
  <c r="H1457" i="1"/>
  <c r="G1457" i="1"/>
  <c r="G1455" i="1"/>
  <c r="H1455" i="1"/>
  <c r="H1454" i="1"/>
  <c r="G1454" i="1"/>
  <c r="H1453" i="1"/>
  <c r="G1453" i="1"/>
  <c r="H1452" i="1"/>
  <c r="G1452" i="1"/>
  <c r="H1451" i="1"/>
  <c r="G1451" i="1"/>
  <c r="H1450" i="1"/>
  <c r="G1450" i="1"/>
  <c r="H1448" i="1"/>
  <c r="G1448" i="1"/>
  <c r="H1447" i="1"/>
  <c r="G1447" i="1"/>
  <c r="H1446" i="1"/>
  <c r="G1446" i="1"/>
  <c r="G1444" i="1"/>
  <c r="H1444" i="1"/>
  <c r="H1443" i="1"/>
  <c r="G1443" i="1"/>
  <c r="H1442" i="1"/>
  <c r="G1442" i="1"/>
  <c r="H1441" i="1"/>
  <c r="G1441" i="1"/>
  <c r="H1440" i="1"/>
  <c r="G1440" i="1"/>
  <c r="H1439" i="1"/>
  <c r="G1439" i="1"/>
  <c r="G1437" i="1"/>
  <c r="H1437" i="1"/>
  <c r="G1436" i="1"/>
  <c r="H1436" i="1"/>
  <c r="G1435" i="1"/>
  <c r="H1435" i="1"/>
  <c r="G1433" i="1"/>
  <c r="H1433" i="1"/>
  <c r="G1432" i="1"/>
  <c r="H1432" i="1"/>
  <c r="H1429" i="1"/>
  <c r="G1429" i="1"/>
  <c r="G1428" i="1"/>
  <c r="H1428" i="1"/>
  <c r="H1427" i="1"/>
  <c r="G1427" i="1"/>
  <c r="H1426" i="1"/>
  <c r="G1426" i="1"/>
  <c r="H1425" i="1"/>
  <c r="G1425" i="1"/>
  <c r="H1424" i="1"/>
  <c r="G1424" i="1"/>
  <c r="H1422" i="1"/>
  <c r="G1422" i="1"/>
  <c r="H1421" i="1"/>
  <c r="G1421" i="1"/>
  <c r="H1420" i="1"/>
  <c r="G1420" i="1"/>
  <c r="H1419" i="1"/>
  <c r="G1419" i="1"/>
  <c r="H1418" i="1"/>
  <c r="G1418" i="1"/>
  <c r="H1416" i="1"/>
  <c r="G1416" i="1"/>
  <c r="H1415" i="1"/>
  <c r="G1415" i="1"/>
  <c r="H1414" i="1"/>
  <c r="G1414" i="1"/>
  <c r="H1413" i="1"/>
  <c r="G1413" i="1"/>
  <c r="H1412" i="1"/>
  <c r="G1412" i="1"/>
  <c r="H1411" i="1"/>
  <c r="G1411" i="1"/>
  <c r="H1410" i="1"/>
  <c r="G1410" i="1"/>
  <c r="H1409" i="1"/>
  <c r="G1409" i="1"/>
  <c r="H1407" i="1"/>
  <c r="G1407" i="1"/>
  <c r="G1406" i="1"/>
  <c r="H1406" i="1"/>
  <c r="G1404" i="1"/>
  <c r="H1404" i="1"/>
  <c r="G1403" i="1"/>
  <c r="H1403" i="1"/>
  <c r="G1402" i="1"/>
  <c r="H1402" i="1"/>
  <c r="G1399" i="1"/>
  <c r="H1399" i="1"/>
  <c r="G1398" i="1"/>
  <c r="H1398" i="1"/>
  <c r="H1397" i="1"/>
  <c r="G1397" i="1"/>
  <c r="G1396" i="1"/>
  <c r="H1396" i="1"/>
  <c r="H1395" i="1"/>
  <c r="G1395" i="1"/>
  <c r="H1394" i="1"/>
  <c r="G1394" i="1"/>
  <c r="H1393" i="1"/>
  <c r="G1393" i="1"/>
  <c r="G1392" i="1"/>
  <c r="H1392" i="1"/>
  <c r="G1391" i="1"/>
  <c r="H1391" i="1"/>
  <c r="G1390" i="1"/>
  <c r="H1390" i="1"/>
  <c r="G1389" i="1"/>
  <c r="H1389" i="1"/>
  <c r="G1388" i="1"/>
  <c r="H1388" i="1"/>
  <c r="G1387" i="1"/>
  <c r="H1387" i="1"/>
  <c r="G1386" i="1"/>
  <c r="H1386" i="1"/>
  <c r="H1385" i="1"/>
  <c r="G1385" i="1"/>
  <c r="H1384" i="1"/>
  <c r="G1384" i="1"/>
  <c r="G1383" i="1"/>
  <c r="H1383" i="1"/>
  <c r="G1382" i="1"/>
  <c r="H1382" i="1"/>
  <c r="G1381" i="1"/>
  <c r="H1381" i="1"/>
  <c r="G1380" i="1"/>
  <c r="H1380" i="1"/>
  <c r="G1379" i="1"/>
  <c r="H1379" i="1"/>
  <c r="H1378" i="1"/>
  <c r="G1378" i="1"/>
  <c r="H1377" i="1"/>
  <c r="G1377" i="1"/>
  <c r="H1376" i="1"/>
  <c r="G1376" i="1"/>
  <c r="H1375" i="1"/>
  <c r="G1375" i="1"/>
  <c r="H1374" i="1"/>
  <c r="G1374" i="1"/>
  <c r="H1373" i="1"/>
  <c r="G1373" i="1"/>
  <c r="H1372" i="1"/>
  <c r="G1372" i="1"/>
  <c r="H1371" i="1"/>
  <c r="G1371" i="1"/>
  <c r="G1370" i="1"/>
  <c r="H1370" i="1"/>
  <c r="H1369" i="1"/>
  <c r="G1369" i="1"/>
  <c r="H1368" i="1"/>
  <c r="G1368" i="1"/>
  <c r="H1367" i="1"/>
  <c r="G1367" i="1"/>
  <c r="H1366" i="1"/>
  <c r="G1366" i="1"/>
  <c r="H1365" i="1"/>
  <c r="G1365" i="1"/>
  <c r="H1364" i="1"/>
  <c r="G1364" i="1"/>
  <c r="H1363" i="1"/>
  <c r="G1363" i="1"/>
  <c r="G1362" i="1"/>
  <c r="H1362" i="1"/>
  <c r="G1361" i="1"/>
  <c r="H1361" i="1"/>
  <c r="G1360" i="1"/>
  <c r="H1360" i="1"/>
  <c r="H1359" i="1"/>
  <c r="G1359" i="1"/>
  <c r="G1358" i="1"/>
  <c r="H1358" i="1"/>
  <c r="G1357" i="1"/>
  <c r="H1357" i="1"/>
  <c r="G1356" i="1"/>
  <c r="H1356" i="1"/>
  <c r="G1355" i="1"/>
  <c r="H1355" i="1"/>
  <c r="H1354" i="1"/>
  <c r="G1354" i="1"/>
  <c r="H1353" i="1"/>
  <c r="G1353" i="1"/>
  <c r="H1352" i="1"/>
  <c r="G1352" i="1"/>
  <c r="H1351" i="1"/>
  <c r="G1351" i="1"/>
  <c r="H1350" i="1"/>
  <c r="G1350" i="1"/>
  <c r="H1349" i="1"/>
  <c r="G1349" i="1"/>
  <c r="H1348" i="1"/>
  <c r="G1348" i="1"/>
  <c r="H1347" i="1"/>
  <c r="G1347" i="1"/>
  <c r="G1345" i="1"/>
  <c r="H1345" i="1"/>
  <c r="G1344" i="1"/>
  <c r="H1344" i="1"/>
  <c r="G1343" i="1"/>
  <c r="H1343" i="1"/>
  <c r="H1342" i="1"/>
  <c r="G1342" i="1"/>
  <c r="H1341" i="1"/>
  <c r="G1341" i="1"/>
  <c r="H1340" i="1"/>
  <c r="G1340" i="1"/>
  <c r="H1339" i="1"/>
  <c r="G1339" i="1"/>
  <c r="H1338" i="1"/>
  <c r="G1338" i="1"/>
  <c r="H1337" i="1"/>
  <c r="G1337" i="1"/>
  <c r="H1336" i="1"/>
  <c r="G1336" i="1"/>
  <c r="H1335" i="1"/>
  <c r="G1335" i="1"/>
  <c r="G1334" i="1"/>
  <c r="H1334" i="1"/>
  <c r="H1333" i="1"/>
  <c r="G1333" i="1"/>
  <c r="G1332" i="1"/>
  <c r="H1332" i="1"/>
  <c r="G1331" i="1"/>
  <c r="H1331" i="1"/>
  <c r="G1330" i="1"/>
  <c r="H1330" i="1"/>
  <c r="G1329" i="1"/>
  <c r="H1329" i="1"/>
  <c r="G1328" i="1"/>
  <c r="H1328" i="1"/>
  <c r="G1327" i="1"/>
  <c r="H1327" i="1"/>
  <c r="G1326" i="1"/>
  <c r="H1326" i="1"/>
  <c r="G1325" i="1"/>
  <c r="H1325" i="1"/>
  <c r="G1324" i="1"/>
  <c r="H1324" i="1"/>
  <c r="G1323" i="1"/>
  <c r="H1323" i="1"/>
  <c r="G1322" i="1"/>
  <c r="H1322" i="1"/>
  <c r="G1321" i="1"/>
  <c r="H1321" i="1"/>
  <c r="G1320" i="1"/>
  <c r="H1320" i="1"/>
  <c r="H1319" i="1"/>
  <c r="G1319" i="1"/>
  <c r="G1318" i="1"/>
  <c r="H1318" i="1"/>
  <c r="H1317" i="1"/>
  <c r="G1317" i="1"/>
  <c r="G1316" i="1"/>
  <c r="H1316" i="1"/>
  <c r="G1315" i="1"/>
  <c r="H1315" i="1"/>
  <c r="G1314" i="1"/>
  <c r="H1314" i="1"/>
  <c r="H1313" i="1"/>
  <c r="G1313" i="1"/>
  <c r="H1312" i="1"/>
  <c r="G1312" i="1"/>
  <c r="G1311" i="1"/>
  <c r="H1311" i="1"/>
  <c r="G1310" i="1"/>
  <c r="H1310" i="1"/>
  <c r="G1309" i="1"/>
  <c r="H1309" i="1"/>
  <c r="G1308" i="1"/>
  <c r="H1308" i="1"/>
  <c r="H1307" i="1"/>
  <c r="G1307" i="1"/>
  <c r="H1306" i="1"/>
  <c r="G1306" i="1"/>
  <c r="G1305" i="1"/>
  <c r="H1305" i="1"/>
  <c r="H1304" i="1"/>
  <c r="G1304" i="1"/>
  <c r="H1303" i="1"/>
  <c r="G1303" i="1"/>
  <c r="H1302" i="1"/>
  <c r="G1302" i="1"/>
  <c r="G1301" i="1"/>
  <c r="H1301" i="1"/>
  <c r="G1298" i="1"/>
  <c r="H1298" i="1"/>
  <c r="H1297" i="1"/>
  <c r="G1297" i="1"/>
  <c r="G1296" i="1"/>
  <c r="H1296" i="1"/>
  <c r="G1295" i="1"/>
  <c r="H1295" i="1"/>
  <c r="H1293" i="1"/>
  <c r="G1293" i="1"/>
  <c r="G1292" i="1"/>
  <c r="H1292" i="1"/>
  <c r="G1291" i="1"/>
  <c r="H1291" i="1"/>
  <c r="G1290" i="1"/>
  <c r="H1290" i="1"/>
  <c r="H1289" i="1"/>
  <c r="G1289" i="1"/>
  <c r="G1288" i="1"/>
  <c r="H1288" i="1"/>
  <c r="H1287" i="1"/>
  <c r="G1287" i="1"/>
  <c r="G1286" i="1"/>
  <c r="H1286" i="1"/>
  <c r="G1285" i="1"/>
  <c r="H1285" i="1"/>
  <c r="H1284" i="1"/>
  <c r="G1284" i="1"/>
  <c r="G1283" i="1"/>
  <c r="H1283" i="1"/>
  <c r="H1282" i="1"/>
  <c r="G1282" i="1"/>
  <c r="G1281" i="1"/>
  <c r="H1281" i="1"/>
  <c r="H1279" i="1"/>
  <c r="G1279" i="1"/>
  <c r="H1278" i="1"/>
  <c r="G1278" i="1"/>
  <c r="H1276" i="1"/>
  <c r="G1276" i="1"/>
  <c r="G1275" i="1"/>
  <c r="H1275" i="1"/>
  <c r="G1274" i="1"/>
  <c r="H1274" i="1"/>
  <c r="H1273" i="1"/>
  <c r="G1273" i="1"/>
  <c r="H1272" i="1"/>
  <c r="G1272" i="1"/>
  <c r="G1271" i="1"/>
  <c r="H1271" i="1"/>
  <c r="H1270" i="1"/>
  <c r="G1270" i="1"/>
  <c r="H1269" i="1"/>
  <c r="G1269" i="1"/>
  <c r="H1268" i="1"/>
  <c r="G1268" i="1"/>
  <c r="H1266" i="1"/>
  <c r="G1266" i="1"/>
  <c r="H1265" i="1"/>
  <c r="G1265" i="1"/>
  <c r="H1264" i="1"/>
  <c r="G1264" i="1"/>
  <c r="G1262" i="1"/>
  <c r="H1262" i="1"/>
  <c r="H1261" i="1"/>
  <c r="G1261" i="1"/>
  <c r="H1260" i="1"/>
  <c r="G1260" i="1"/>
  <c r="G1257" i="1"/>
  <c r="H1257" i="1"/>
  <c r="H1256" i="1"/>
  <c r="G1256" i="1"/>
  <c r="G1253" i="1"/>
  <c r="H1253" i="1"/>
  <c r="H1252" i="1"/>
  <c r="G1252" i="1"/>
  <c r="H1250" i="1"/>
  <c r="G1250" i="1"/>
  <c r="G1249" i="1"/>
  <c r="H1249" i="1"/>
  <c r="H1248" i="1"/>
  <c r="G1248" i="1"/>
  <c r="H1247" i="1"/>
  <c r="G1247" i="1"/>
  <c r="H1246" i="1"/>
  <c r="G1246" i="1"/>
  <c r="H1245" i="1"/>
  <c r="G1245" i="1"/>
  <c r="H1244" i="1"/>
  <c r="G1244" i="1"/>
  <c r="H1243" i="1"/>
  <c r="G1243" i="1"/>
  <c r="H1242" i="1"/>
  <c r="G1242" i="1"/>
  <c r="H1241" i="1"/>
  <c r="G1241" i="1"/>
  <c r="H1239" i="1"/>
  <c r="G1239" i="1"/>
  <c r="H1238" i="1"/>
  <c r="G1238" i="1"/>
  <c r="H1237" i="1"/>
  <c r="G1237" i="1"/>
  <c r="H1236" i="1"/>
  <c r="G1236" i="1"/>
  <c r="H1235" i="1"/>
  <c r="G1235" i="1"/>
  <c r="H1234" i="1"/>
  <c r="G1234" i="1"/>
  <c r="H1233" i="1"/>
  <c r="G1233" i="1"/>
  <c r="H1232" i="1"/>
  <c r="G1232" i="1"/>
  <c r="H1231" i="1"/>
  <c r="G1231" i="1"/>
  <c r="H1230" i="1"/>
  <c r="G1230" i="1"/>
  <c r="H1229" i="1"/>
  <c r="G1229" i="1"/>
  <c r="H1228" i="1"/>
  <c r="G1228" i="1"/>
  <c r="H1227" i="1"/>
  <c r="G1227" i="1"/>
  <c r="H1226" i="1"/>
  <c r="G1226" i="1"/>
  <c r="H1225" i="1"/>
  <c r="G1225" i="1"/>
  <c r="G1224" i="1"/>
  <c r="H1224" i="1"/>
  <c r="H1221" i="1"/>
  <c r="G1221" i="1"/>
  <c r="H1220" i="1"/>
  <c r="G1220" i="1"/>
  <c r="H1219" i="1"/>
  <c r="G1219" i="1"/>
  <c r="G1218" i="1"/>
  <c r="H1218" i="1"/>
  <c r="G1217" i="1"/>
  <c r="H1217" i="1"/>
  <c r="G1216" i="1"/>
  <c r="H1216" i="1"/>
  <c r="G1215" i="1"/>
  <c r="H1215" i="1"/>
  <c r="G1213" i="1"/>
  <c r="H1213" i="1"/>
  <c r="H1212" i="1"/>
  <c r="G1212" i="1"/>
  <c r="G1211" i="1"/>
  <c r="H1211" i="1"/>
  <c r="H1210" i="1"/>
  <c r="G1210" i="1"/>
  <c r="G1209" i="1"/>
  <c r="H1209" i="1"/>
  <c r="H1208" i="1"/>
  <c r="G1208" i="1"/>
  <c r="H1205" i="1"/>
  <c r="G1205" i="1"/>
  <c r="H1204" i="1"/>
  <c r="G1204" i="1"/>
  <c r="H1203" i="1"/>
  <c r="G1203" i="1"/>
  <c r="H1202" i="1"/>
  <c r="G1202" i="1"/>
  <c r="H1201" i="1"/>
  <c r="G1201" i="1"/>
  <c r="G1199" i="1"/>
  <c r="H1199" i="1"/>
  <c r="H1198" i="1"/>
  <c r="G1198" i="1"/>
  <c r="G1197" i="1"/>
  <c r="H1197" i="1"/>
  <c r="G1196" i="1"/>
  <c r="H1196" i="1"/>
  <c r="G1195" i="1"/>
  <c r="H1195" i="1"/>
  <c r="G1194" i="1"/>
  <c r="H1194" i="1"/>
  <c r="H1193" i="1"/>
  <c r="G1193" i="1"/>
  <c r="H1192" i="1"/>
  <c r="G1192" i="1"/>
  <c r="H1191" i="1"/>
  <c r="G1191" i="1"/>
  <c r="H1190" i="1"/>
  <c r="G1190" i="1"/>
  <c r="H1188" i="1"/>
  <c r="G1188" i="1"/>
  <c r="H1187" i="1"/>
  <c r="G1187" i="1"/>
  <c r="G1186" i="1"/>
  <c r="H1186" i="1"/>
  <c r="H1185" i="1"/>
  <c r="G1185" i="1"/>
  <c r="H1183" i="1"/>
  <c r="G1183" i="1"/>
  <c r="H1182" i="1"/>
  <c r="G1182" i="1"/>
  <c r="H1178" i="1"/>
  <c r="G1178" i="1"/>
  <c r="H1177" i="1"/>
  <c r="G1177" i="1"/>
  <c r="H1175" i="1"/>
  <c r="G1175" i="1"/>
  <c r="H1174" i="1"/>
  <c r="G1174" i="1"/>
  <c r="H1173" i="1"/>
  <c r="G1173" i="1"/>
  <c r="H1172" i="1"/>
  <c r="G1172" i="1"/>
  <c r="H1171" i="1"/>
  <c r="G1171" i="1"/>
  <c r="H1169" i="1"/>
  <c r="G1169" i="1"/>
  <c r="H1168" i="1"/>
  <c r="G1168" i="1"/>
  <c r="G1167" i="1"/>
  <c r="H1167" i="1"/>
  <c r="G1166" i="1"/>
  <c r="H1166" i="1"/>
  <c r="G1165" i="1"/>
  <c r="H1165" i="1"/>
  <c r="G1164" i="1"/>
  <c r="H1164" i="1"/>
  <c r="G1163" i="1"/>
  <c r="H1163" i="1"/>
  <c r="H1162" i="1"/>
  <c r="G1162" i="1"/>
  <c r="H1161" i="1"/>
  <c r="G1161" i="1"/>
  <c r="H1160" i="1"/>
  <c r="G1160" i="1"/>
  <c r="G1159" i="1"/>
  <c r="H1159" i="1"/>
  <c r="G1158" i="1"/>
  <c r="H1158" i="1"/>
  <c r="G1157" i="1"/>
  <c r="H1157" i="1"/>
  <c r="G1156" i="1"/>
  <c r="H1156" i="1"/>
  <c r="G1154" i="1"/>
  <c r="H1154" i="1"/>
  <c r="G1153" i="1"/>
  <c r="H1153" i="1"/>
  <c r="G1151" i="1"/>
  <c r="H1151" i="1"/>
  <c r="H1150" i="1"/>
  <c r="G1150" i="1"/>
  <c r="G1149" i="1"/>
  <c r="H1149" i="1"/>
  <c r="H1147" i="1"/>
  <c r="G1147" i="1"/>
  <c r="H1146" i="1"/>
  <c r="G1146" i="1"/>
  <c r="G1145" i="1"/>
  <c r="H1145" i="1"/>
  <c r="H1144" i="1"/>
  <c r="G1144" i="1"/>
  <c r="G1143" i="1"/>
  <c r="H1143" i="1"/>
  <c r="H1142" i="1"/>
  <c r="G1142" i="1"/>
  <c r="H1139" i="1"/>
  <c r="G1139" i="1"/>
  <c r="G1138" i="1"/>
  <c r="H1138" i="1"/>
  <c r="H1137" i="1"/>
  <c r="G1137" i="1"/>
  <c r="G1136" i="1"/>
  <c r="H1136" i="1"/>
  <c r="H1135" i="1"/>
  <c r="G1135" i="1"/>
  <c r="H1134" i="1"/>
  <c r="G1134" i="1"/>
  <c r="H1133" i="1"/>
  <c r="G1133" i="1"/>
  <c r="G1131" i="1"/>
  <c r="H1131" i="1"/>
  <c r="G1130" i="1"/>
  <c r="H1130" i="1"/>
  <c r="G1129" i="1"/>
  <c r="H1129" i="1"/>
  <c r="H1128" i="1"/>
  <c r="G1128" i="1"/>
  <c r="G1127" i="1"/>
  <c r="H1127" i="1"/>
  <c r="G1126" i="1"/>
  <c r="H1126" i="1"/>
  <c r="H1123" i="1"/>
  <c r="G1123" i="1"/>
  <c r="H1122" i="1"/>
  <c r="G1122" i="1"/>
  <c r="G1121" i="1"/>
  <c r="H1121" i="1"/>
  <c r="G1120" i="1"/>
  <c r="H1120" i="1"/>
  <c r="G1119" i="1"/>
  <c r="H1119" i="1"/>
  <c r="G1118" i="1"/>
  <c r="H1118" i="1"/>
  <c r="G1117" i="1"/>
  <c r="H1117" i="1"/>
  <c r="G1116" i="1"/>
  <c r="H1116" i="1"/>
  <c r="H1115" i="1"/>
  <c r="G1115" i="1"/>
  <c r="G1114" i="1"/>
  <c r="H1114" i="1"/>
  <c r="G1113" i="1"/>
  <c r="H1113" i="1"/>
  <c r="H1111" i="1"/>
  <c r="G1111" i="1"/>
  <c r="G1110" i="1"/>
  <c r="H1110" i="1"/>
  <c r="H1109" i="1"/>
  <c r="G1109" i="1"/>
  <c r="G1108" i="1"/>
  <c r="H1108" i="1"/>
  <c r="G1107" i="1"/>
  <c r="H1107" i="1"/>
  <c r="H1106" i="1"/>
  <c r="G1106" i="1"/>
  <c r="G1105" i="1"/>
  <c r="H1105" i="1"/>
  <c r="H1104" i="1"/>
  <c r="G1104" i="1"/>
  <c r="G1103" i="1"/>
  <c r="H1103" i="1"/>
  <c r="G1102" i="1"/>
  <c r="H1102" i="1"/>
  <c r="G1101" i="1"/>
  <c r="H1101" i="1"/>
  <c r="G1100" i="1"/>
  <c r="H1100" i="1"/>
  <c r="H1099" i="1"/>
  <c r="G1099" i="1"/>
  <c r="H1098" i="1"/>
  <c r="G1098" i="1"/>
  <c r="H1097" i="1"/>
  <c r="G1097" i="1"/>
  <c r="H1096" i="1"/>
  <c r="G1096" i="1"/>
  <c r="H1095" i="1"/>
  <c r="G1095" i="1"/>
  <c r="H1092" i="1"/>
  <c r="G1092" i="1"/>
  <c r="H1091" i="1"/>
  <c r="G1091" i="1"/>
  <c r="H1090" i="1"/>
  <c r="G1090" i="1"/>
  <c r="G1089" i="1"/>
  <c r="H1089" i="1"/>
  <c r="G1088" i="1"/>
  <c r="H1088" i="1"/>
  <c r="G1086" i="1"/>
  <c r="H1086" i="1"/>
  <c r="G1085" i="1"/>
  <c r="H1085" i="1"/>
  <c r="G1084" i="1"/>
  <c r="H1084" i="1"/>
  <c r="G1083" i="1"/>
  <c r="H1083" i="1"/>
  <c r="G1082" i="1"/>
  <c r="H1082" i="1"/>
  <c r="H1080" i="1"/>
  <c r="G1080" i="1"/>
  <c r="H1079" i="1"/>
  <c r="G1079" i="1"/>
  <c r="H1078" i="1"/>
  <c r="G1078" i="1"/>
  <c r="H1077" i="1"/>
  <c r="G1077" i="1"/>
  <c r="H1073" i="1"/>
  <c r="G1073" i="1"/>
  <c r="H1072" i="1"/>
  <c r="G1072" i="1"/>
  <c r="G1071" i="1"/>
  <c r="H1071" i="1"/>
  <c r="H1070" i="1"/>
  <c r="G1070" i="1"/>
  <c r="G1069" i="1"/>
  <c r="H1069" i="1"/>
  <c r="G1067" i="1"/>
  <c r="H1067" i="1"/>
  <c r="G1066" i="1"/>
  <c r="H1066" i="1"/>
  <c r="H1065" i="1"/>
  <c r="G1065" i="1"/>
  <c r="G1064" i="1"/>
  <c r="H1064" i="1"/>
  <c r="G1063" i="1"/>
  <c r="H1063" i="1"/>
  <c r="H1062" i="1"/>
  <c r="G1062" i="1"/>
  <c r="G1060" i="1"/>
  <c r="H1060" i="1"/>
  <c r="H1059" i="1"/>
  <c r="G1059" i="1"/>
  <c r="H1058" i="1"/>
  <c r="G1058" i="1"/>
  <c r="H1056" i="1"/>
  <c r="G1056" i="1"/>
  <c r="H1055" i="1"/>
  <c r="G1055" i="1"/>
  <c r="H1054" i="1"/>
  <c r="G1054" i="1"/>
  <c r="H1053" i="1"/>
  <c r="G1053" i="1"/>
  <c r="H1052" i="1"/>
  <c r="G1052" i="1"/>
  <c r="H1051" i="1"/>
  <c r="G1051" i="1"/>
  <c r="G1049" i="1"/>
  <c r="H1049" i="1"/>
  <c r="H1048" i="1"/>
  <c r="G1048" i="1"/>
  <c r="H1047" i="1"/>
  <c r="G1047" i="1"/>
  <c r="H1045" i="1"/>
  <c r="G1045" i="1"/>
  <c r="H1044" i="1"/>
  <c r="G1044" i="1"/>
  <c r="G1043" i="1"/>
  <c r="H1043" i="1"/>
  <c r="G1042" i="1"/>
  <c r="H1042" i="1"/>
  <c r="G1041" i="1"/>
  <c r="H1041" i="1"/>
  <c r="G1039" i="1"/>
  <c r="H1039" i="1"/>
  <c r="G1038" i="1"/>
  <c r="H1038" i="1"/>
  <c r="G1037" i="1"/>
  <c r="H1037" i="1"/>
  <c r="G1036" i="1"/>
  <c r="H1036" i="1"/>
  <c r="G1035" i="1"/>
  <c r="H1035" i="1"/>
  <c r="H1033" i="1"/>
  <c r="G1033" i="1"/>
  <c r="H1032" i="1"/>
  <c r="G1032" i="1"/>
  <c r="H1031" i="1"/>
  <c r="G1031" i="1"/>
  <c r="H1030" i="1"/>
  <c r="G1030" i="1"/>
  <c r="H1029" i="1"/>
  <c r="G1029" i="1"/>
  <c r="H1028" i="1"/>
  <c r="G1028" i="1"/>
  <c r="G1027" i="1"/>
  <c r="H1027" i="1"/>
  <c r="G1026" i="1"/>
  <c r="H1026" i="1"/>
  <c r="H1025" i="1"/>
  <c r="G1025" i="1"/>
  <c r="G1023" i="1"/>
  <c r="H1023" i="1"/>
  <c r="G1022" i="1"/>
  <c r="H1022" i="1"/>
  <c r="G1021" i="1"/>
  <c r="H1021" i="1"/>
  <c r="G1020" i="1"/>
  <c r="H1020" i="1"/>
  <c r="G1019" i="1"/>
  <c r="H1019" i="1"/>
  <c r="H1016" i="1"/>
  <c r="G1016" i="1"/>
  <c r="G1015" i="1"/>
  <c r="H1015" i="1"/>
  <c r="G1014" i="1"/>
  <c r="H1014" i="1"/>
  <c r="H1010" i="1"/>
  <c r="G1010" i="1"/>
  <c r="H1009" i="1"/>
  <c r="G1009" i="1"/>
  <c r="H1008" i="1"/>
  <c r="G1008" i="1"/>
  <c r="H1007" i="1"/>
  <c r="G1007" i="1"/>
  <c r="H1006" i="1"/>
  <c r="G1006" i="1"/>
  <c r="H1005" i="1"/>
  <c r="G1005" i="1"/>
  <c r="H1004" i="1"/>
  <c r="G1004" i="1"/>
  <c r="H1003" i="1"/>
  <c r="G1003" i="1"/>
  <c r="H1002" i="1"/>
  <c r="G1002" i="1"/>
  <c r="H1001" i="1"/>
  <c r="G1001" i="1"/>
  <c r="H1000" i="1"/>
  <c r="G1000" i="1"/>
  <c r="G999" i="1"/>
  <c r="H999" i="1"/>
  <c r="G998" i="1"/>
  <c r="H998" i="1"/>
  <c r="G997" i="1"/>
  <c r="H997" i="1"/>
  <c r="H996" i="1"/>
  <c r="G996" i="1"/>
  <c r="G995" i="1"/>
  <c r="H995" i="1"/>
  <c r="G994" i="1"/>
  <c r="H994" i="1"/>
  <c r="H993" i="1"/>
  <c r="G993" i="1"/>
  <c r="H992" i="1"/>
  <c r="G992" i="1"/>
  <c r="G991" i="1"/>
  <c r="H991" i="1"/>
  <c r="H990" i="1"/>
  <c r="G990" i="1"/>
  <c r="H989" i="1"/>
  <c r="G989" i="1"/>
  <c r="H988" i="1"/>
  <c r="G988" i="1"/>
  <c r="H987" i="1"/>
  <c r="G987" i="1"/>
  <c r="H986" i="1"/>
  <c r="G986" i="1"/>
  <c r="H985" i="1"/>
  <c r="G985" i="1"/>
  <c r="G984" i="1"/>
  <c r="H984" i="1"/>
  <c r="H983" i="1"/>
  <c r="G983" i="1"/>
  <c r="H982" i="1"/>
  <c r="G982" i="1"/>
  <c r="H981" i="1"/>
  <c r="G981" i="1"/>
  <c r="H980" i="1"/>
  <c r="G980" i="1"/>
  <c r="H979" i="1"/>
  <c r="G979" i="1"/>
  <c r="G978" i="1"/>
  <c r="H978" i="1"/>
  <c r="H977" i="1"/>
  <c r="G977" i="1"/>
  <c r="H976" i="1"/>
  <c r="G976" i="1"/>
  <c r="H975" i="1"/>
  <c r="G975" i="1"/>
  <c r="H974" i="1"/>
  <c r="G974" i="1"/>
  <c r="H973" i="1"/>
  <c r="G973" i="1"/>
  <c r="G972" i="1"/>
  <c r="H972" i="1"/>
  <c r="H971" i="1"/>
  <c r="G971" i="1"/>
  <c r="H970" i="1"/>
  <c r="G970" i="1"/>
  <c r="G969" i="1"/>
  <c r="H969" i="1"/>
  <c r="G968" i="1"/>
  <c r="H968" i="1"/>
  <c r="H967" i="1"/>
  <c r="G967" i="1"/>
  <c r="G966" i="1"/>
  <c r="H966" i="1"/>
  <c r="H965" i="1"/>
  <c r="G965" i="1"/>
  <c r="H964" i="1"/>
  <c r="G964" i="1"/>
  <c r="H963" i="1"/>
  <c r="G963" i="1"/>
  <c r="G962" i="1"/>
  <c r="H962" i="1"/>
  <c r="H961" i="1"/>
  <c r="G961" i="1"/>
  <c r="H960" i="1"/>
  <c r="G960" i="1"/>
  <c r="H959" i="1"/>
  <c r="G959" i="1"/>
  <c r="G958" i="1"/>
  <c r="H958" i="1"/>
  <c r="H957" i="1"/>
  <c r="G957" i="1"/>
  <c r="H956" i="1"/>
  <c r="G956" i="1"/>
  <c r="H955" i="1"/>
  <c r="G955" i="1"/>
  <c r="H954" i="1"/>
  <c r="G954" i="1"/>
  <c r="G953" i="1"/>
  <c r="H953" i="1"/>
  <c r="G952" i="1"/>
  <c r="H952" i="1"/>
  <c r="G951" i="1"/>
  <c r="H951" i="1"/>
  <c r="H950" i="1"/>
  <c r="G950" i="1"/>
  <c r="H949" i="1"/>
  <c r="G949" i="1"/>
  <c r="H948" i="1"/>
  <c r="G948" i="1"/>
  <c r="H947" i="1"/>
  <c r="G947" i="1"/>
  <c r="H946" i="1"/>
  <c r="G946" i="1"/>
  <c r="H945" i="1"/>
  <c r="G945" i="1"/>
  <c r="H944" i="1"/>
  <c r="G944" i="1"/>
  <c r="H943" i="1"/>
  <c r="G943" i="1"/>
  <c r="H942" i="1"/>
  <c r="G942" i="1"/>
  <c r="H941" i="1"/>
  <c r="G941" i="1"/>
  <c r="H940" i="1"/>
  <c r="G940" i="1"/>
  <c r="H939" i="1"/>
  <c r="G939" i="1"/>
  <c r="G938" i="1"/>
  <c r="H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H924" i="1"/>
  <c r="G924" i="1"/>
  <c r="H923" i="1"/>
  <c r="G923" i="1"/>
  <c r="G922" i="1"/>
  <c r="H922" i="1"/>
  <c r="H921" i="1"/>
  <c r="G921" i="1"/>
  <c r="G920" i="1"/>
  <c r="H920" i="1"/>
  <c r="H919" i="1"/>
  <c r="G919" i="1"/>
  <c r="H918" i="1"/>
  <c r="G918" i="1"/>
  <c r="H917" i="1"/>
  <c r="G917" i="1"/>
  <c r="H916" i="1"/>
  <c r="G916" i="1"/>
  <c r="G915" i="1"/>
  <c r="H915" i="1"/>
  <c r="H914" i="1"/>
  <c r="G914" i="1"/>
  <c r="H913" i="1"/>
  <c r="G913" i="1"/>
  <c r="G912" i="1"/>
  <c r="H912" i="1"/>
  <c r="H911" i="1"/>
  <c r="G911" i="1"/>
  <c r="H910" i="1"/>
  <c r="G910" i="1"/>
  <c r="H909" i="1"/>
  <c r="G909" i="1"/>
  <c r="G908" i="1"/>
  <c r="H908" i="1"/>
  <c r="G907" i="1"/>
  <c r="H907" i="1"/>
  <c r="H906" i="1"/>
  <c r="G906" i="1"/>
  <c r="H905" i="1"/>
  <c r="G905" i="1"/>
  <c r="H904" i="1"/>
  <c r="G904" i="1"/>
  <c r="G903" i="1"/>
  <c r="H903" i="1"/>
  <c r="H902" i="1"/>
  <c r="G902" i="1"/>
  <c r="H901" i="1"/>
  <c r="G901" i="1"/>
  <c r="G900" i="1"/>
  <c r="H900" i="1"/>
  <c r="G899" i="1"/>
  <c r="H899" i="1"/>
  <c r="G898" i="1"/>
  <c r="H898" i="1"/>
  <c r="H897" i="1"/>
  <c r="G897" i="1"/>
  <c r="G896" i="1"/>
  <c r="H896" i="1"/>
  <c r="G895" i="1"/>
  <c r="H895" i="1"/>
  <c r="H894" i="1"/>
  <c r="G894" i="1"/>
  <c r="H893" i="1"/>
  <c r="G893" i="1"/>
  <c r="H892" i="1"/>
  <c r="G892" i="1"/>
  <c r="H891" i="1"/>
  <c r="G891" i="1"/>
  <c r="G890" i="1"/>
  <c r="H890" i="1"/>
  <c r="G889" i="1"/>
  <c r="H889" i="1"/>
  <c r="H888" i="1"/>
  <c r="G888" i="1"/>
  <c r="H887" i="1"/>
  <c r="G887" i="1"/>
  <c r="H886" i="1"/>
  <c r="G886" i="1"/>
  <c r="H885" i="1"/>
  <c r="G885" i="1"/>
  <c r="H884" i="1"/>
  <c r="G884" i="1"/>
  <c r="G883" i="1"/>
  <c r="H883" i="1"/>
  <c r="H882" i="1"/>
  <c r="G882" i="1"/>
  <c r="G881" i="1"/>
  <c r="H881" i="1"/>
  <c r="G880" i="1"/>
  <c r="H880" i="1"/>
  <c r="G879" i="1"/>
  <c r="H879" i="1"/>
  <c r="H878" i="1"/>
  <c r="G878" i="1"/>
  <c r="H877" i="1"/>
  <c r="G877" i="1"/>
  <c r="G876" i="1"/>
  <c r="H876" i="1"/>
  <c r="G875" i="1"/>
  <c r="H875" i="1"/>
  <c r="G874" i="1"/>
  <c r="H874" i="1"/>
  <c r="H873" i="1"/>
  <c r="G873" i="1"/>
  <c r="H872" i="1"/>
  <c r="G872" i="1"/>
  <c r="H871" i="1"/>
  <c r="G871" i="1"/>
  <c r="H870" i="1"/>
  <c r="G870" i="1"/>
  <c r="H869" i="1"/>
  <c r="G869" i="1"/>
  <c r="H868" i="1"/>
  <c r="G868" i="1"/>
  <c r="H867" i="1"/>
  <c r="G867" i="1"/>
  <c r="H866" i="1"/>
  <c r="G866" i="1"/>
  <c r="H865" i="1"/>
  <c r="G865" i="1"/>
  <c r="G864" i="1"/>
  <c r="H864" i="1"/>
  <c r="H863" i="1"/>
  <c r="G863" i="1"/>
  <c r="H862" i="1"/>
  <c r="G862" i="1"/>
  <c r="H861" i="1"/>
  <c r="G861" i="1"/>
  <c r="G860" i="1"/>
  <c r="H860" i="1"/>
  <c r="G859" i="1"/>
  <c r="H859" i="1"/>
  <c r="G858" i="1"/>
  <c r="H858" i="1"/>
  <c r="H857" i="1"/>
  <c r="G857" i="1"/>
  <c r="G856" i="1"/>
  <c r="H856" i="1"/>
  <c r="G855" i="1"/>
  <c r="H855" i="1"/>
  <c r="H854" i="1"/>
  <c r="G854" i="1"/>
  <c r="H853" i="1"/>
  <c r="G853" i="1"/>
  <c r="H852" i="1"/>
  <c r="G852" i="1"/>
  <c r="G851" i="1"/>
  <c r="H851" i="1"/>
  <c r="H850" i="1"/>
  <c r="G850" i="1"/>
  <c r="H849" i="1"/>
  <c r="G849" i="1"/>
  <c r="H848" i="1"/>
  <c r="G848" i="1"/>
  <c r="H847" i="1"/>
  <c r="G847" i="1"/>
  <c r="G846" i="1"/>
  <c r="H846" i="1"/>
  <c r="G845" i="1"/>
  <c r="H845" i="1"/>
  <c r="G844" i="1"/>
  <c r="H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G828" i="1"/>
  <c r="H828" i="1"/>
  <c r="H827" i="1"/>
  <c r="G827" i="1"/>
  <c r="G826" i="1"/>
  <c r="H826" i="1"/>
  <c r="G825" i="1"/>
  <c r="H825" i="1"/>
  <c r="G824" i="1"/>
  <c r="H824" i="1"/>
  <c r="G823" i="1"/>
  <c r="H823" i="1"/>
  <c r="G822" i="1"/>
  <c r="H822" i="1"/>
  <c r="G821" i="1"/>
  <c r="H821" i="1"/>
  <c r="G820" i="1"/>
  <c r="H820" i="1"/>
  <c r="G819" i="1"/>
  <c r="H819" i="1"/>
  <c r="G818" i="1"/>
  <c r="H818" i="1"/>
  <c r="G817" i="1"/>
  <c r="H817" i="1"/>
  <c r="G816" i="1"/>
  <c r="H816" i="1"/>
  <c r="G815" i="1"/>
  <c r="H815" i="1"/>
  <c r="G814" i="1"/>
  <c r="H814" i="1"/>
  <c r="H813" i="1"/>
  <c r="G813" i="1"/>
  <c r="H812" i="1"/>
  <c r="G812" i="1"/>
  <c r="H811" i="1"/>
  <c r="G811" i="1"/>
  <c r="H810" i="1"/>
  <c r="G810" i="1"/>
  <c r="H809" i="1"/>
  <c r="G809" i="1"/>
  <c r="G808" i="1"/>
  <c r="H808" i="1"/>
  <c r="H807" i="1"/>
  <c r="G807" i="1"/>
  <c r="G806" i="1"/>
  <c r="H806" i="1"/>
  <c r="H805" i="1"/>
  <c r="G805" i="1"/>
  <c r="H804" i="1"/>
  <c r="G804" i="1"/>
  <c r="H803" i="1"/>
  <c r="G803" i="1"/>
  <c r="H802" i="1"/>
  <c r="G802" i="1"/>
  <c r="G801" i="1"/>
  <c r="H801" i="1"/>
  <c r="G800" i="1"/>
  <c r="H800" i="1"/>
  <c r="H799" i="1"/>
  <c r="G799" i="1"/>
  <c r="G798" i="1"/>
  <c r="H798" i="1"/>
  <c r="G797" i="1"/>
  <c r="H797" i="1"/>
  <c r="G796" i="1"/>
  <c r="H796" i="1"/>
  <c r="H795" i="1"/>
  <c r="G795" i="1"/>
  <c r="H794" i="1"/>
  <c r="G794" i="1"/>
  <c r="H793" i="1"/>
  <c r="G793" i="1"/>
  <c r="H792" i="1"/>
  <c r="G792" i="1"/>
  <c r="H791" i="1"/>
  <c r="G791" i="1"/>
  <c r="G790" i="1"/>
  <c r="H790" i="1"/>
  <c r="G789" i="1"/>
  <c r="H789" i="1"/>
  <c r="H788" i="1"/>
  <c r="G788" i="1"/>
  <c r="G787" i="1"/>
  <c r="H787" i="1"/>
  <c r="G786" i="1"/>
  <c r="H786" i="1"/>
  <c r="H785" i="1"/>
  <c r="G785" i="1"/>
  <c r="G784" i="1"/>
  <c r="H784" i="1"/>
  <c r="G783" i="1"/>
  <c r="H783" i="1"/>
  <c r="H782" i="1"/>
  <c r="G782" i="1"/>
  <c r="H781" i="1"/>
  <c r="G781" i="1"/>
  <c r="G780" i="1"/>
  <c r="H780" i="1"/>
  <c r="H779" i="1"/>
  <c r="G779" i="1"/>
  <c r="G778" i="1"/>
  <c r="H778" i="1"/>
  <c r="G777" i="1"/>
  <c r="H777" i="1"/>
  <c r="H776" i="1"/>
  <c r="G776" i="1"/>
  <c r="G775" i="1"/>
  <c r="H775" i="1"/>
  <c r="G774" i="1"/>
  <c r="H774" i="1"/>
  <c r="G773" i="1"/>
  <c r="H773" i="1"/>
  <c r="G772" i="1"/>
  <c r="H772" i="1"/>
  <c r="H771" i="1"/>
  <c r="G771" i="1"/>
  <c r="H770" i="1"/>
  <c r="G770" i="1"/>
  <c r="H769" i="1"/>
  <c r="G769" i="1"/>
  <c r="G768" i="1"/>
  <c r="H768" i="1"/>
  <c r="H767" i="1"/>
  <c r="G767" i="1"/>
  <c r="H766" i="1"/>
  <c r="G766" i="1"/>
  <c r="G765" i="1"/>
  <c r="H765" i="1"/>
  <c r="G764" i="1"/>
  <c r="H764" i="1"/>
  <c r="G763" i="1"/>
  <c r="H763" i="1"/>
  <c r="H762" i="1"/>
  <c r="G762" i="1"/>
  <c r="G761" i="1"/>
  <c r="H761" i="1"/>
  <c r="H760" i="1"/>
  <c r="G760" i="1"/>
  <c r="H759" i="1"/>
  <c r="G759" i="1"/>
  <c r="G758" i="1"/>
  <c r="H758" i="1"/>
  <c r="H757" i="1"/>
  <c r="G757" i="1"/>
  <c r="H756" i="1"/>
  <c r="G756" i="1"/>
  <c r="G755" i="1"/>
  <c r="H755" i="1"/>
  <c r="G754" i="1"/>
  <c r="H754" i="1"/>
  <c r="H753" i="1"/>
  <c r="G753" i="1"/>
  <c r="G752" i="1"/>
  <c r="H752" i="1"/>
  <c r="G751" i="1"/>
  <c r="H751" i="1"/>
  <c r="G750" i="1"/>
  <c r="H750" i="1"/>
  <c r="G749" i="1"/>
  <c r="H749" i="1"/>
  <c r="G748" i="1"/>
  <c r="H748" i="1"/>
  <c r="H747" i="1"/>
  <c r="G747" i="1"/>
  <c r="H746" i="1"/>
  <c r="G746" i="1"/>
  <c r="G745" i="1"/>
  <c r="H745" i="1"/>
  <c r="G744" i="1"/>
  <c r="H744" i="1"/>
  <c r="G743" i="1"/>
  <c r="H743" i="1"/>
  <c r="H742" i="1"/>
  <c r="G742" i="1"/>
  <c r="H741" i="1"/>
  <c r="G741" i="1"/>
  <c r="G740" i="1"/>
  <c r="H740" i="1"/>
  <c r="H739" i="1"/>
  <c r="G739" i="1"/>
  <c r="G738" i="1"/>
  <c r="H738" i="1"/>
  <c r="G737" i="1"/>
  <c r="H737" i="1"/>
  <c r="G735" i="1"/>
  <c r="H735" i="1"/>
  <c r="G734" i="1"/>
  <c r="H734" i="1"/>
  <c r="G733" i="1"/>
  <c r="H733" i="1"/>
  <c r="G732" i="1"/>
  <c r="H732" i="1"/>
  <c r="H731" i="1"/>
  <c r="G731" i="1"/>
  <c r="G730" i="1"/>
  <c r="H730" i="1"/>
  <c r="G729" i="1"/>
  <c r="H729" i="1"/>
  <c r="H728" i="1"/>
  <c r="G728" i="1"/>
  <c r="G727" i="1"/>
  <c r="H727" i="1"/>
  <c r="G726" i="1"/>
  <c r="H726" i="1"/>
  <c r="H725" i="1"/>
  <c r="G725" i="1"/>
  <c r="G724" i="1"/>
  <c r="H724" i="1"/>
  <c r="H723" i="1"/>
  <c r="G723" i="1"/>
  <c r="G722" i="1"/>
  <c r="H722" i="1"/>
  <c r="G721" i="1"/>
  <c r="H721" i="1"/>
  <c r="H720" i="1"/>
  <c r="G720" i="1"/>
  <c r="G719" i="1"/>
  <c r="H719" i="1"/>
  <c r="G718" i="1"/>
  <c r="H718" i="1"/>
  <c r="G717" i="1"/>
  <c r="H717" i="1"/>
  <c r="G716" i="1"/>
  <c r="H716" i="1"/>
  <c r="H715" i="1"/>
  <c r="G715" i="1"/>
  <c r="H714" i="1"/>
  <c r="G714" i="1"/>
  <c r="H713" i="1"/>
  <c r="G713" i="1"/>
  <c r="H712" i="1"/>
  <c r="G712" i="1"/>
  <c r="G711" i="1"/>
  <c r="H711" i="1"/>
  <c r="H710" i="1"/>
  <c r="G710" i="1"/>
  <c r="G709" i="1"/>
  <c r="H709" i="1"/>
  <c r="G708" i="1"/>
  <c r="H708" i="1"/>
  <c r="G707" i="1"/>
  <c r="H707" i="1"/>
  <c r="G706" i="1"/>
  <c r="H706" i="1"/>
  <c r="H705" i="1"/>
  <c r="G705" i="1"/>
  <c r="H704" i="1"/>
  <c r="G704" i="1"/>
  <c r="H703" i="1"/>
  <c r="G703" i="1"/>
  <c r="G702" i="1"/>
  <c r="H702" i="1"/>
  <c r="H701" i="1"/>
  <c r="G701" i="1"/>
  <c r="H700" i="1"/>
  <c r="G700" i="1"/>
  <c r="H699" i="1"/>
  <c r="G699" i="1"/>
  <c r="G698" i="1"/>
  <c r="H698" i="1"/>
  <c r="G697" i="1"/>
  <c r="H697" i="1"/>
  <c r="H696" i="1"/>
  <c r="G696" i="1"/>
  <c r="G695" i="1"/>
  <c r="H695" i="1"/>
  <c r="H694" i="1"/>
  <c r="G694" i="1"/>
  <c r="H693" i="1"/>
  <c r="G693" i="1"/>
  <c r="G692" i="1"/>
  <c r="H692" i="1"/>
  <c r="H691" i="1"/>
  <c r="G691" i="1"/>
  <c r="H690" i="1"/>
  <c r="G690" i="1"/>
  <c r="H689" i="1"/>
  <c r="G689" i="1"/>
  <c r="G688" i="1"/>
  <c r="H688" i="1"/>
  <c r="H686" i="1"/>
  <c r="G686" i="1"/>
  <c r="H685" i="1"/>
  <c r="G685" i="1"/>
  <c r="H684" i="1"/>
  <c r="G684" i="1"/>
  <c r="H683" i="1"/>
  <c r="G683" i="1"/>
  <c r="H682" i="1"/>
  <c r="G682" i="1"/>
  <c r="G681" i="1"/>
  <c r="H681" i="1"/>
  <c r="H680" i="1"/>
  <c r="G680" i="1"/>
  <c r="G679" i="1"/>
  <c r="H679" i="1"/>
  <c r="G678" i="1"/>
  <c r="H678" i="1"/>
  <c r="H677" i="1"/>
  <c r="G677" i="1"/>
  <c r="H676" i="1"/>
  <c r="G676" i="1"/>
  <c r="H675" i="1"/>
  <c r="G675" i="1"/>
  <c r="H674" i="1"/>
  <c r="G674" i="1"/>
  <c r="G673" i="1"/>
  <c r="H673" i="1"/>
  <c r="G672" i="1"/>
  <c r="H672" i="1"/>
  <c r="G671" i="1"/>
  <c r="H671" i="1"/>
  <c r="G670" i="1"/>
  <c r="H670" i="1"/>
  <c r="G669" i="1"/>
  <c r="H669" i="1"/>
  <c r="H668" i="1"/>
  <c r="G668" i="1"/>
  <c r="H667" i="1"/>
  <c r="G667" i="1"/>
  <c r="G666" i="1"/>
  <c r="H666" i="1"/>
  <c r="G665" i="1"/>
  <c r="H665" i="1"/>
  <c r="H664" i="1"/>
  <c r="G664" i="1"/>
  <c r="H663" i="1"/>
  <c r="G663" i="1"/>
  <c r="H662" i="1"/>
  <c r="G662" i="1"/>
  <c r="G661" i="1"/>
  <c r="H661" i="1"/>
  <c r="G660" i="1"/>
  <c r="H660" i="1"/>
  <c r="G659" i="1"/>
  <c r="H659" i="1"/>
  <c r="G658" i="1"/>
  <c r="H658" i="1"/>
  <c r="G657" i="1"/>
  <c r="H657" i="1"/>
  <c r="G656" i="1"/>
  <c r="H656" i="1"/>
  <c r="G655" i="1"/>
  <c r="H655" i="1"/>
  <c r="H654" i="1"/>
  <c r="G654" i="1"/>
  <c r="G653" i="1"/>
  <c r="H653" i="1"/>
  <c r="G652" i="1"/>
  <c r="H652" i="1"/>
  <c r="G651" i="1"/>
  <c r="H651" i="1"/>
  <c r="H650" i="1"/>
  <c r="G650" i="1"/>
  <c r="H648" i="1"/>
  <c r="G648" i="1"/>
  <c r="G647" i="1"/>
  <c r="H647" i="1"/>
  <c r="H646" i="1"/>
  <c r="G646" i="1"/>
  <c r="H645" i="1"/>
  <c r="G645" i="1"/>
  <c r="H636" i="1"/>
  <c r="G636" i="1"/>
  <c r="H635" i="1"/>
  <c r="G635" i="1"/>
  <c r="H632" i="1"/>
  <c r="G632" i="1"/>
  <c r="G631" i="1"/>
  <c r="H631" i="1"/>
  <c r="H629" i="1"/>
  <c r="G629" i="1"/>
  <c r="H628" i="1"/>
  <c r="G628" i="1"/>
  <c r="H626" i="1"/>
  <c r="G626" i="1"/>
  <c r="G625" i="1"/>
  <c r="H625" i="1"/>
  <c r="G622" i="1"/>
  <c r="H622" i="1"/>
  <c r="G621" i="1"/>
  <c r="H621" i="1"/>
  <c r="H620" i="1"/>
  <c r="G620" i="1"/>
  <c r="G619" i="1"/>
  <c r="H619" i="1"/>
  <c r="H618" i="1"/>
  <c r="G618" i="1"/>
  <c r="H617" i="1"/>
  <c r="G617" i="1"/>
  <c r="H616" i="1"/>
  <c r="G616" i="1"/>
  <c r="H614" i="1"/>
  <c r="G614" i="1"/>
  <c r="G613" i="1"/>
  <c r="H613" i="1"/>
  <c r="G612" i="1"/>
  <c r="H612" i="1"/>
  <c r="H611" i="1"/>
  <c r="G611" i="1"/>
  <c r="H609" i="1"/>
  <c r="G609" i="1"/>
  <c r="G608" i="1"/>
  <c r="H608" i="1"/>
  <c r="H607" i="1"/>
  <c r="G607" i="1"/>
  <c r="H606" i="1"/>
  <c r="G606" i="1"/>
  <c r="H605" i="1"/>
  <c r="G605" i="1"/>
  <c r="G604" i="1"/>
  <c r="H604" i="1"/>
  <c r="G602" i="1"/>
  <c r="H602" i="1"/>
  <c r="H600" i="1"/>
  <c r="G600" i="1"/>
  <c r="H599" i="1"/>
  <c r="G599" i="1"/>
  <c r="H598" i="1"/>
  <c r="G598" i="1"/>
  <c r="H596" i="1"/>
  <c r="G596" i="1"/>
  <c r="H595" i="1"/>
  <c r="G595" i="1"/>
  <c r="G594" i="1"/>
  <c r="H594" i="1"/>
  <c r="H593" i="1"/>
  <c r="G593" i="1"/>
  <c r="G590" i="1"/>
  <c r="H590" i="1"/>
  <c r="G589" i="1"/>
  <c r="H589" i="1"/>
  <c r="G587" i="1"/>
  <c r="H587" i="1"/>
  <c r="G586" i="1"/>
  <c r="H586" i="1"/>
  <c r="G584" i="1"/>
  <c r="H584" i="1"/>
  <c r="G582" i="1"/>
  <c r="H582" i="1"/>
  <c r="H581" i="1"/>
  <c r="G581" i="1"/>
  <c r="G580" i="1"/>
  <c r="H580" i="1"/>
  <c r="G577" i="1"/>
  <c r="H577" i="1"/>
  <c r="G576" i="1"/>
  <c r="H576" i="1"/>
  <c r="G574" i="1"/>
  <c r="H574" i="1"/>
  <c r="G573" i="1"/>
  <c r="H573" i="1"/>
  <c r="G571" i="1"/>
  <c r="H571" i="1"/>
  <c r="H570" i="1"/>
  <c r="G570" i="1"/>
  <c r="G568" i="1"/>
  <c r="H568" i="1"/>
  <c r="G567" i="1"/>
  <c r="H567" i="1"/>
  <c r="H564" i="1"/>
  <c r="G564" i="1"/>
  <c r="G563" i="1"/>
  <c r="H563" i="1"/>
  <c r="H562" i="1"/>
  <c r="G562" i="1"/>
  <c r="H561" i="1"/>
  <c r="G561" i="1"/>
  <c r="H560" i="1"/>
  <c r="G560" i="1"/>
  <c r="H559" i="1"/>
  <c r="G559" i="1"/>
  <c r="G558" i="1"/>
  <c r="H558" i="1"/>
  <c r="H557" i="1"/>
  <c r="G557" i="1"/>
  <c r="G555" i="1"/>
  <c r="H555" i="1"/>
  <c r="G554" i="1"/>
  <c r="H554" i="1"/>
  <c r="G553" i="1"/>
  <c r="H553" i="1"/>
  <c r="G552" i="1"/>
  <c r="H552" i="1"/>
  <c r="H550" i="1"/>
  <c r="G550" i="1"/>
  <c r="H549" i="1"/>
  <c r="G549" i="1"/>
  <c r="H548" i="1"/>
  <c r="G548" i="1"/>
  <c r="H547" i="1"/>
  <c r="G547" i="1"/>
  <c r="G546" i="1"/>
  <c r="H546" i="1"/>
  <c r="H545" i="1"/>
  <c r="G545" i="1"/>
  <c r="H543" i="1"/>
  <c r="G543" i="1"/>
  <c r="G542" i="1"/>
  <c r="H542" i="1"/>
  <c r="G541" i="1"/>
  <c r="H541" i="1"/>
  <c r="G540" i="1"/>
  <c r="H540" i="1"/>
  <c r="G538" i="1"/>
  <c r="H538" i="1"/>
  <c r="G537" i="1"/>
  <c r="H537" i="1"/>
  <c r="G535" i="1"/>
  <c r="H535" i="1"/>
  <c r="H534" i="1"/>
  <c r="G534" i="1"/>
  <c r="G533" i="1"/>
  <c r="H533" i="1"/>
  <c r="G532" i="1"/>
  <c r="H532" i="1"/>
  <c r="G528" i="1"/>
  <c r="H528" i="1"/>
  <c r="G527" i="1"/>
  <c r="H527" i="1"/>
  <c r="G525" i="1"/>
  <c r="H525" i="1"/>
  <c r="G524" i="1"/>
  <c r="H524" i="1"/>
  <c r="H522" i="1"/>
  <c r="G522" i="1"/>
  <c r="G521" i="1"/>
  <c r="H521" i="1"/>
  <c r="G519" i="1"/>
  <c r="H519" i="1"/>
  <c r="G518" i="1"/>
  <c r="H518" i="1"/>
  <c r="G515" i="1"/>
  <c r="H515" i="1"/>
  <c r="H514" i="1"/>
  <c r="G514" i="1"/>
  <c r="H513" i="1"/>
  <c r="G513" i="1"/>
  <c r="H512" i="1"/>
  <c r="G512" i="1"/>
  <c r="G511" i="1"/>
  <c r="H511" i="1"/>
  <c r="G510" i="1"/>
  <c r="H510" i="1"/>
  <c r="G509" i="1"/>
  <c r="H509" i="1"/>
  <c r="G507" i="1"/>
  <c r="H507" i="1"/>
  <c r="H506" i="1"/>
  <c r="G506" i="1"/>
  <c r="H505" i="1"/>
  <c r="G505" i="1"/>
  <c r="H504" i="1"/>
  <c r="G504" i="1"/>
  <c r="G502" i="1"/>
  <c r="H502" i="1"/>
  <c r="H501" i="1"/>
  <c r="G501" i="1"/>
  <c r="G500" i="1"/>
  <c r="H500" i="1"/>
  <c r="H499" i="1"/>
  <c r="G499" i="1"/>
  <c r="G498" i="1"/>
  <c r="H498" i="1"/>
  <c r="H497" i="1"/>
  <c r="G497" i="1"/>
  <c r="G495" i="1"/>
  <c r="H495" i="1"/>
  <c r="G494" i="1"/>
  <c r="H494" i="1"/>
  <c r="H493" i="1"/>
  <c r="G493" i="1"/>
  <c r="H492" i="1"/>
  <c r="G492" i="1"/>
  <c r="H490" i="1"/>
  <c r="G490" i="1"/>
  <c r="H489" i="1"/>
  <c r="G489" i="1"/>
  <c r="H488" i="1"/>
  <c r="G488" i="1"/>
  <c r="H487" i="1"/>
  <c r="G487" i="1"/>
  <c r="G484" i="1"/>
  <c r="H484" i="1"/>
  <c r="G483" i="1"/>
  <c r="H483" i="1"/>
  <c r="G481" i="1"/>
  <c r="H481" i="1"/>
  <c r="G480" i="1"/>
  <c r="H480" i="1"/>
  <c r="H478" i="1"/>
  <c r="G478" i="1"/>
  <c r="H477" i="1"/>
  <c r="G477" i="1"/>
  <c r="H476" i="1"/>
  <c r="G476" i="1"/>
  <c r="H475" i="1"/>
  <c r="G475" i="1"/>
  <c r="H472" i="1"/>
  <c r="G472" i="1"/>
  <c r="G471" i="1"/>
  <c r="H471" i="1"/>
  <c r="G469" i="1"/>
  <c r="H469" i="1"/>
  <c r="H468" i="1"/>
  <c r="G468" i="1"/>
  <c r="H466" i="1"/>
  <c r="G466" i="1"/>
  <c r="G465" i="1"/>
  <c r="H465" i="1"/>
  <c r="H463" i="1"/>
  <c r="G463" i="1"/>
  <c r="G462" i="1"/>
  <c r="H462" i="1"/>
  <c r="G459" i="1"/>
  <c r="H459" i="1"/>
  <c r="H458" i="1"/>
  <c r="G458" i="1"/>
  <c r="H457" i="1"/>
  <c r="G457" i="1"/>
  <c r="G456" i="1"/>
  <c r="H456" i="1"/>
  <c r="G455" i="1"/>
  <c r="H455" i="1"/>
  <c r="G454" i="1"/>
  <c r="H454" i="1"/>
  <c r="G453" i="1"/>
  <c r="H453" i="1"/>
  <c r="H452" i="1"/>
  <c r="G452" i="1"/>
  <c r="H450" i="1"/>
  <c r="G450" i="1"/>
  <c r="G449" i="1"/>
  <c r="H449" i="1"/>
  <c r="G448" i="1"/>
  <c r="H448" i="1"/>
  <c r="G447" i="1"/>
  <c r="H447" i="1"/>
  <c r="G445" i="1"/>
  <c r="H445" i="1"/>
  <c r="H444" i="1"/>
  <c r="G444" i="1"/>
  <c r="H443" i="1"/>
  <c r="G443" i="1"/>
  <c r="H442" i="1"/>
  <c r="G442" i="1"/>
  <c r="G441" i="1"/>
  <c r="H441" i="1"/>
  <c r="G440" i="1"/>
  <c r="H440" i="1"/>
  <c r="G438" i="1"/>
  <c r="H438" i="1"/>
  <c r="G437" i="1"/>
  <c r="H437" i="1"/>
  <c r="H436" i="1"/>
  <c r="G436" i="1"/>
  <c r="G435" i="1"/>
  <c r="H435" i="1"/>
  <c r="G433" i="1"/>
  <c r="H433" i="1"/>
  <c r="G432" i="1"/>
  <c r="H432" i="1"/>
  <c r="G430" i="1"/>
  <c r="H430" i="1"/>
  <c r="G429" i="1"/>
  <c r="H429" i="1"/>
  <c r="H428" i="1"/>
  <c r="G428" i="1"/>
  <c r="H427" i="1"/>
  <c r="G427" i="1"/>
  <c r="G416" i="1"/>
  <c r="H416" i="1"/>
  <c r="G415" i="1"/>
  <c r="H415" i="1"/>
  <c r="G414" i="1"/>
  <c r="H414" i="1"/>
  <c r="G411" i="1"/>
  <c r="H411" i="1"/>
  <c r="G410" i="1"/>
  <c r="H410" i="1"/>
  <c r="G409" i="1"/>
  <c r="H409" i="1"/>
  <c r="G408" i="1"/>
  <c r="H408" i="1"/>
  <c r="G406" i="1"/>
  <c r="H406" i="1"/>
  <c r="H404" i="1"/>
  <c r="G404" i="1"/>
  <c r="G403" i="1"/>
  <c r="H403" i="1"/>
  <c r="G400" i="1"/>
  <c r="H400" i="1"/>
  <c r="G399" i="1"/>
  <c r="H399" i="1"/>
  <c r="H398" i="1"/>
  <c r="G398" i="1"/>
  <c r="G397" i="1"/>
  <c r="H397" i="1"/>
  <c r="G395" i="1"/>
  <c r="H395" i="1"/>
  <c r="H394" i="1"/>
  <c r="G394" i="1"/>
  <c r="G392" i="1"/>
  <c r="H392" i="1"/>
  <c r="G391" i="1"/>
  <c r="H391" i="1"/>
  <c r="G390" i="1"/>
  <c r="H390" i="1"/>
  <c r="H389" i="1"/>
  <c r="G389" i="1"/>
  <c r="H387" i="1"/>
  <c r="G387" i="1"/>
  <c r="H386" i="1"/>
  <c r="G386" i="1"/>
  <c r="G385" i="1"/>
  <c r="H385" i="1"/>
  <c r="H384" i="1"/>
  <c r="G384" i="1"/>
  <c r="H382" i="1"/>
  <c r="G382" i="1"/>
  <c r="H381" i="1"/>
  <c r="G381" i="1"/>
  <c r="H380" i="1"/>
  <c r="G380" i="1"/>
  <c r="H379" i="1"/>
  <c r="G379" i="1"/>
  <c r="H378" i="1"/>
  <c r="G378" i="1"/>
  <c r="H377" i="1"/>
  <c r="G377" i="1"/>
  <c r="H376" i="1"/>
  <c r="G376" i="1"/>
  <c r="H375" i="1"/>
  <c r="G375" i="1"/>
  <c r="G373" i="1"/>
  <c r="H373" i="1"/>
  <c r="H372" i="1"/>
  <c r="G372" i="1"/>
  <c r="G371" i="1"/>
  <c r="H371" i="1"/>
  <c r="H370" i="1"/>
  <c r="G370" i="1"/>
  <c r="H367" i="1"/>
  <c r="G367" i="1"/>
  <c r="G366" i="1"/>
  <c r="H366" i="1"/>
  <c r="G365" i="1"/>
  <c r="H365" i="1"/>
  <c r="H364" i="1"/>
  <c r="G364" i="1"/>
  <c r="G363" i="1"/>
  <c r="H363" i="1"/>
  <c r="H362" i="1"/>
  <c r="G362" i="1"/>
  <c r="G360" i="1"/>
  <c r="H360" i="1"/>
  <c r="G359" i="1"/>
  <c r="H359" i="1"/>
  <c r="H358" i="1"/>
  <c r="G358" i="1"/>
  <c r="H354" i="1"/>
  <c r="G354" i="1"/>
  <c r="H352" i="1"/>
  <c r="G352" i="1"/>
  <c r="G351" i="1"/>
  <c r="H351" i="1"/>
  <c r="G348" i="1"/>
  <c r="H348" i="1"/>
  <c r="G347" i="1"/>
  <c r="H347" i="1"/>
  <c r="H346" i="1"/>
  <c r="G346" i="1"/>
  <c r="G345" i="1"/>
  <c r="H345" i="1"/>
  <c r="H343" i="1"/>
  <c r="G343" i="1"/>
  <c r="H342" i="1"/>
  <c r="G342" i="1"/>
  <c r="H340" i="1"/>
  <c r="G340" i="1"/>
  <c r="G339" i="1"/>
  <c r="H339" i="1"/>
  <c r="G338" i="1"/>
  <c r="H338" i="1"/>
  <c r="G337" i="1"/>
  <c r="H337" i="1"/>
  <c r="H335" i="1"/>
  <c r="G335" i="1"/>
  <c r="H334" i="1"/>
  <c r="G334" i="1"/>
  <c r="H333" i="1"/>
  <c r="G333" i="1"/>
  <c r="G332" i="1"/>
  <c r="H332" i="1"/>
  <c r="H330" i="1"/>
  <c r="G330" i="1"/>
  <c r="G329" i="1"/>
  <c r="H329" i="1"/>
  <c r="G328" i="1"/>
  <c r="H328" i="1"/>
  <c r="G327" i="1"/>
  <c r="H327" i="1"/>
  <c r="H326" i="1"/>
  <c r="G326" i="1"/>
  <c r="G325" i="1"/>
  <c r="H325" i="1"/>
  <c r="G324" i="1"/>
  <c r="H324" i="1"/>
  <c r="H323" i="1"/>
  <c r="G323" i="1"/>
  <c r="H321" i="1"/>
  <c r="G321" i="1"/>
  <c r="H320" i="1"/>
  <c r="G320" i="1"/>
  <c r="G319" i="1"/>
  <c r="H319" i="1"/>
  <c r="H318" i="1"/>
  <c r="G318" i="1"/>
  <c r="G315" i="1"/>
  <c r="H315" i="1"/>
  <c r="H314" i="1"/>
  <c r="G314" i="1"/>
  <c r="H313" i="1"/>
  <c r="G313" i="1"/>
  <c r="H312" i="1"/>
  <c r="G312" i="1"/>
  <c r="H311" i="1"/>
  <c r="G311" i="1"/>
  <c r="H310" i="1"/>
  <c r="G310" i="1"/>
  <c r="H308" i="1"/>
  <c r="G308" i="1"/>
  <c r="H307" i="1"/>
  <c r="G307" i="1"/>
  <c r="H306" i="1"/>
  <c r="G306" i="1"/>
  <c r="G302" i="1"/>
  <c r="H302" i="1"/>
  <c r="G301" i="1"/>
  <c r="H301" i="1"/>
  <c r="G300" i="1"/>
  <c r="H300" i="1"/>
  <c r="G299" i="1"/>
  <c r="H299" i="1"/>
  <c r="H298" i="1"/>
  <c r="G298" i="1"/>
  <c r="H292" i="1"/>
  <c r="G292" i="1"/>
  <c r="G291" i="1"/>
  <c r="H291" i="1"/>
  <c r="H290" i="1"/>
  <c r="G290" i="1"/>
  <c r="H289" i="1"/>
  <c r="G289" i="1"/>
  <c r="H288" i="1"/>
  <c r="G288" i="1"/>
  <c r="H287" i="1"/>
  <c r="G287" i="1"/>
  <c r="H286" i="1"/>
  <c r="G286" i="1"/>
  <c r="H284" i="1"/>
  <c r="G284" i="1"/>
  <c r="H283" i="1"/>
  <c r="G283" i="1"/>
  <c r="H282" i="1"/>
  <c r="G282" i="1"/>
  <c r="H281" i="1"/>
  <c r="G281" i="1"/>
  <c r="G280" i="1"/>
  <c r="H280" i="1"/>
  <c r="G278" i="1"/>
  <c r="H278" i="1"/>
  <c r="H277" i="1"/>
  <c r="G277" i="1"/>
  <c r="G276" i="1"/>
  <c r="H276" i="1"/>
  <c r="G275" i="1"/>
  <c r="H275" i="1"/>
  <c r="H273" i="1"/>
  <c r="G273" i="1"/>
  <c r="H272" i="1"/>
  <c r="G272" i="1"/>
  <c r="G271" i="1"/>
  <c r="H271" i="1"/>
  <c r="H268" i="1"/>
  <c r="G268" i="1"/>
  <c r="H267" i="1"/>
  <c r="G267" i="1"/>
  <c r="H266" i="1"/>
  <c r="G266" i="1"/>
  <c r="H264" i="1"/>
  <c r="G264" i="1"/>
  <c r="H263" i="1"/>
  <c r="G263" i="1"/>
  <c r="H262" i="1"/>
  <c r="G262" i="1"/>
  <c r="G261" i="1"/>
  <c r="H261" i="1"/>
  <c r="H260" i="1"/>
  <c r="G260" i="1"/>
  <c r="G257" i="1"/>
  <c r="H257" i="1"/>
  <c r="H256" i="1"/>
  <c r="G256" i="1"/>
  <c r="H255" i="1"/>
  <c r="G255" i="1"/>
  <c r="H254" i="1"/>
  <c r="G254" i="1"/>
  <c r="H252" i="1"/>
  <c r="G252" i="1"/>
  <c r="H251" i="1"/>
  <c r="G251" i="1"/>
  <c r="G249" i="1"/>
  <c r="H249" i="1"/>
  <c r="G248" i="1"/>
  <c r="H248" i="1"/>
  <c r="H247" i="1"/>
  <c r="G247" i="1"/>
  <c r="G245" i="1"/>
  <c r="H245" i="1"/>
  <c r="H244" i="1"/>
  <c r="G244" i="1"/>
  <c r="G243" i="1"/>
  <c r="H243" i="1"/>
  <c r="G241" i="1"/>
  <c r="H241" i="1"/>
  <c r="G240" i="1"/>
  <c r="H240" i="1"/>
  <c r="G239" i="1"/>
  <c r="H239" i="1"/>
  <c r="G237" i="1"/>
  <c r="H237" i="1"/>
  <c r="H236" i="1"/>
  <c r="G236" i="1"/>
  <c r="H235" i="1"/>
  <c r="G235" i="1"/>
  <c r="H234" i="1"/>
  <c r="G234" i="1"/>
  <c r="H233" i="1"/>
  <c r="G233" i="1"/>
  <c r="H232" i="1"/>
  <c r="G232" i="1"/>
  <c r="H231" i="1"/>
  <c r="G231" i="1"/>
  <c r="G230" i="1"/>
  <c r="H230" i="1"/>
  <c r="H229" i="1"/>
  <c r="G229" i="1"/>
  <c r="G228" i="1"/>
  <c r="H228" i="1"/>
  <c r="G227" i="1"/>
  <c r="H227" i="1"/>
  <c r="G225" i="1"/>
  <c r="H225" i="1"/>
  <c r="G224" i="1"/>
  <c r="H224" i="1"/>
  <c r="H223" i="1"/>
  <c r="G223" i="1"/>
  <c r="H222" i="1"/>
  <c r="G222" i="1"/>
  <c r="H221" i="1"/>
  <c r="G221" i="1"/>
  <c r="H220" i="1"/>
  <c r="G220" i="1"/>
  <c r="H219" i="1"/>
  <c r="G219" i="1"/>
  <c r="G218" i="1"/>
  <c r="H218" i="1"/>
  <c r="H217" i="1"/>
  <c r="G217" i="1"/>
  <c r="H216" i="1"/>
  <c r="G216" i="1"/>
  <c r="H215" i="1"/>
  <c r="G215" i="1"/>
  <c r="H214" i="1"/>
  <c r="G214" i="1"/>
  <c r="G213" i="1"/>
  <c r="H213" i="1"/>
  <c r="H212" i="1"/>
  <c r="G212" i="1"/>
  <c r="H211" i="1"/>
  <c r="G211" i="1"/>
  <c r="H210" i="1"/>
  <c r="G210" i="1"/>
  <c r="G209" i="1"/>
  <c r="H209" i="1"/>
  <c r="H208" i="1"/>
  <c r="G208" i="1"/>
  <c r="G207" i="1"/>
  <c r="H207" i="1"/>
  <c r="H206" i="1"/>
  <c r="G206" i="1"/>
  <c r="G205" i="1"/>
  <c r="H205" i="1"/>
  <c r="G204" i="1"/>
  <c r="H204" i="1"/>
  <c r="G203" i="1"/>
  <c r="H203" i="1"/>
  <c r="H202" i="1"/>
  <c r="G202" i="1"/>
  <c r="H201" i="1"/>
  <c r="G201" i="1"/>
  <c r="H200" i="1"/>
  <c r="G200" i="1"/>
  <c r="G199" i="1"/>
  <c r="H199" i="1"/>
  <c r="G198" i="1"/>
  <c r="H198" i="1"/>
  <c r="G197" i="1"/>
  <c r="H197" i="1"/>
  <c r="H196" i="1"/>
  <c r="G196" i="1"/>
  <c r="G195" i="1"/>
  <c r="H195" i="1"/>
  <c r="G194" i="1"/>
  <c r="H194" i="1"/>
  <c r="G193" i="1"/>
  <c r="H193" i="1"/>
  <c r="G192" i="1"/>
  <c r="H192" i="1"/>
  <c r="H191" i="1"/>
  <c r="G191" i="1"/>
  <c r="H190" i="1"/>
  <c r="G190" i="1"/>
  <c r="H189" i="1"/>
  <c r="G189" i="1"/>
  <c r="H188" i="1"/>
  <c r="G188" i="1"/>
  <c r="G187" i="1"/>
  <c r="H187" i="1"/>
  <c r="H186" i="1"/>
  <c r="G186" i="1"/>
  <c r="H185" i="1"/>
  <c r="G185" i="1"/>
  <c r="G184" i="1"/>
  <c r="H184" i="1"/>
  <c r="H183" i="1"/>
  <c r="G183" i="1"/>
  <c r="H182" i="1"/>
  <c r="G182" i="1"/>
  <c r="H181" i="1"/>
  <c r="G181" i="1"/>
  <c r="H180" i="1"/>
  <c r="G180" i="1"/>
  <c r="G179" i="1"/>
  <c r="H179" i="1"/>
  <c r="H178" i="1"/>
  <c r="G178" i="1"/>
  <c r="G177" i="1"/>
  <c r="H177" i="1"/>
  <c r="H176" i="1"/>
  <c r="G176" i="1"/>
  <c r="H175" i="1"/>
  <c r="G175" i="1"/>
  <c r="H174" i="1"/>
  <c r="G174" i="1"/>
  <c r="G173" i="1"/>
  <c r="H173" i="1"/>
  <c r="G172" i="1"/>
  <c r="H172" i="1"/>
  <c r="H171" i="1"/>
  <c r="G171" i="1"/>
  <c r="H170" i="1"/>
  <c r="G170" i="1"/>
  <c r="H169" i="1"/>
  <c r="G169" i="1"/>
  <c r="H168" i="1"/>
  <c r="G168" i="1"/>
  <c r="H167" i="1"/>
  <c r="G167" i="1"/>
  <c r="H166" i="1"/>
  <c r="G166" i="1"/>
  <c r="G165" i="1"/>
  <c r="H165" i="1"/>
  <c r="G164" i="1"/>
  <c r="H164" i="1"/>
  <c r="G163" i="1"/>
  <c r="H163" i="1"/>
  <c r="G162" i="1"/>
  <c r="H162" i="1"/>
  <c r="G161" i="1"/>
  <c r="H161" i="1"/>
  <c r="G160" i="1"/>
  <c r="H160" i="1"/>
  <c r="H159" i="1"/>
  <c r="G159" i="1"/>
  <c r="H158" i="1"/>
  <c r="G158" i="1"/>
  <c r="G157" i="1"/>
  <c r="H157" i="1"/>
  <c r="H156" i="1"/>
  <c r="G156" i="1"/>
  <c r="H155" i="1"/>
  <c r="G155" i="1"/>
  <c r="H154" i="1"/>
  <c r="G154" i="1"/>
  <c r="G153" i="1"/>
  <c r="H153" i="1"/>
  <c r="H152" i="1"/>
  <c r="G152" i="1"/>
  <c r="H151" i="1"/>
  <c r="G151" i="1"/>
  <c r="H150" i="1"/>
  <c r="G150" i="1"/>
  <c r="H149" i="1"/>
  <c r="G149" i="1"/>
  <c r="G147" i="1"/>
  <c r="H147" i="1"/>
  <c r="H146" i="1"/>
  <c r="G146" i="1"/>
  <c r="G145" i="1"/>
  <c r="H145" i="1"/>
  <c r="G144" i="1"/>
  <c r="H144" i="1"/>
  <c r="G143" i="1"/>
  <c r="H143" i="1"/>
  <c r="H142" i="1"/>
  <c r="G142" i="1"/>
  <c r="H141" i="1"/>
  <c r="G141" i="1"/>
  <c r="H140" i="1"/>
  <c r="G140" i="1"/>
  <c r="H139" i="1"/>
  <c r="G139" i="1"/>
  <c r="H138" i="1"/>
  <c r="G138" i="1"/>
  <c r="H137" i="1"/>
  <c r="G137" i="1"/>
  <c r="H136" i="1"/>
  <c r="G136" i="1"/>
  <c r="G135" i="1"/>
  <c r="H135" i="1"/>
  <c r="G134" i="1"/>
  <c r="H134" i="1"/>
  <c r="G133" i="1"/>
  <c r="H133" i="1"/>
  <c r="G132" i="1"/>
  <c r="H132" i="1"/>
  <c r="G131" i="1"/>
  <c r="H131" i="1"/>
  <c r="H130" i="1"/>
  <c r="G130" i="1"/>
  <c r="H129" i="1"/>
  <c r="G129" i="1"/>
  <c r="H128" i="1"/>
  <c r="G128" i="1"/>
  <c r="H127" i="1"/>
  <c r="G127" i="1"/>
  <c r="H126" i="1"/>
  <c r="G126" i="1"/>
  <c r="H125" i="1"/>
  <c r="G125" i="1"/>
  <c r="H124" i="1"/>
  <c r="G124" i="1"/>
  <c r="H123" i="1"/>
  <c r="G123" i="1"/>
  <c r="G122" i="1"/>
  <c r="H122" i="1"/>
  <c r="H121" i="1"/>
  <c r="G121" i="1"/>
  <c r="H120" i="1"/>
  <c r="G120" i="1"/>
  <c r="H119" i="1"/>
  <c r="G119" i="1"/>
  <c r="H118" i="1"/>
  <c r="G118" i="1"/>
  <c r="G117" i="1"/>
  <c r="H117" i="1"/>
  <c r="H116" i="1"/>
  <c r="G116" i="1"/>
  <c r="H115" i="1"/>
  <c r="G115" i="1"/>
  <c r="H114" i="1"/>
  <c r="G114" i="1"/>
  <c r="H113" i="1"/>
  <c r="G113" i="1"/>
  <c r="H112" i="1"/>
  <c r="G112" i="1"/>
  <c r="G111" i="1"/>
  <c r="H111" i="1"/>
  <c r="G110" i="1"/>
  <c r="H110" i="1"/>
  <c r="G109" i="1"/>
  <c r="H109" i="1"/>
  <c r="G108" i="1"/>
  <c r="H108" i="1"/>
  <c r="G107" i="1"/>
  <c r="H107" i="1"/>
  <c r="H106" i="1"/>
  <c r="G106" i="1"/>
  <c r="H105" i="1"/>
  <c r="G105" i="1"/>
  <c r="H104" i="1"/>
  <c r="G104" i="1"/>
  <c r="H103" i="1"/>
  <c r="G103" i="1"/>
  <c r="H102" i="1"/>
  <c r="G102" i="1"/>
  <c r="G101" i="1"/>
  <c r="H101" i="1"/>
  <c r="G100" i="1"/>
  <c r="H100" i="1"/>
  <c r="G99" i="1"/>
  <c r="H99" i="1"/>
  <c r="G98" i="1"/>
  <c r="H98" i="1"/>
  <c r="G97" i="1"/>
  <c r="H97" i="1"/>
  <c r="G96" i="1"/>
  <c r="H96" i="1"/>
  <c r="H95" i="1"/>
  <c r="G95" i="1"/>
  <c r="H94" i="1"/>
  <c r="G94" i="1"/>
  <c r="H93" i="1"/>
  <c r="G93" i="1"/>
  <c r="H92" i="1"/>
  <c r="G92" i="1"/>
  <c r="H91" i="1"/>
  <c r="G91" i="1"/>
  <c r="G90" i="1"/>
  <c r="H90" i="1"/>
  <c r="H89" i="1"/>
  <c r="G89" i="1"/>
  <c r="H88" i="1"/>
  <c r="G88" i="1"/>
  <c r="G87" i="1"/>
  <c r="H87" i="1"/>
  <c r="H86" i="1"/>
  <c r="G86" i="1"/>
  <c r="H85" i="1"/>
  <c r="G85" i="1"/>
  <c r="H84" i="1"/>
  <c r="G84" i="1"/>
  <c r="H83" i="1"/>
  <c r="G83" i="1"/>
  <c r="H81" i="1"/>
  <c r="G81" i="1"/>
  <c r="G80" i="1"/>
  <c r="H80" i="1"/>
  <c r="G79" i="1"/>
  <c r="H79" i="1"/>
  <c r="H78" i="1"/>
  <c r="G78" i="1"/>
  <c r="H77" i="1"/>
  <c r="G77" i="1"/>
  <c r="G76" i="1"/>
  <c r="H76" i="1"/>
  <c r="G75" i="1"/>
  <c r="H75" i="1"/>
  <c r="H74" i="1"/>
  <c r="G74" i="1"/>
  <c r="G73" i="1"/>
  <c r="H73" i="1"/>
  <c r="G72" i="1"/>
  <c r="H72" i="1"/>
  <c r="G71" i="1"/>
  <c r="H71" i="1"/>
  <c r="H70" i="1"/>
  <c r="G70" i="1"/>
  <c r="G69" i="1"/>
  <c r="H69" i="1"/>
  <c r="G68" i="1"/>
  <c r="H68" i="1"/>
  <c r="G67" i="1"/>
  <c r="H67" i="1"/>
  <c r="G66" i="1"/>
  <c r="H66" i="1"/>
  <c r="H65" i="1"/>
  <c r="G65" i="1"/>
  <c r="G64" i="1"/>
  <c r="H64" i="1"/>
  <c r="H63" i="1"/>
  <c r="G63" i="1"/>
  <c r="G62" i="1"/>
  <c r="H62" i="1"/>
  <c r="H61" i="1"/>
  <c r="G61" i="1"/>
  <c r="G60" i="1"/>
  <c r="H60" i="1"/>
  <c r="G59" i="1"/>
  <c r="H59" i="1"/>
  <c r="H58" i="1"/>
  <c r="G58" i="1"/>
  <c r="H57" i="1"/>
  <c r="G57" i="1"/>
  <c r="G56" i="1"/>
  <c r="H56" i="1"/>
  <c r="H55" i="1"/>
  <c r="G55" i="1"/>
  <c r="G54" i="1"/>
  <c r="H54" i="1"/>
  <c r="H53" i="1"/>
  <c r="G53" i="1"/>
  <c r="H52" i="1"/>
  <c r="G52" i="1"/>
  <c r="H51" i="1"/>
  <c r="G51" i="1"/>
  <c r="H50" i="1"/>
  <c r="G50" i="1"/>
  <c r="H49" i="1"/>
  <c r="G49" i="1"/>
  <c r="H48" i="1"/>
  <c r="G48" i="1"/>
  <c r="H47" i="1"/>
  <c r="G47" i="1"/>
  <c r="G46" i="1"/>
  <c r="H46" i="1"/>
  <c r="H45" i="1"/>
  <c r="G45" i="1"/>
  <c r="H44" i="1"/>
  <c r="G44" i="1"/>
  <c r="G43" i="1"/>
  <c r="H43" i="1"/>
  <c r="G42" i="1"/>
  <c r="H42" i="1"/>
  <c r="G41" i="1"/>
  <c r="H41" i="1"/>
  <c r="H40" i="1"/>
  <c r="G40" i="1"/>
  <c r="H39" i="1"/>
  <c r="G39" i="1"/>
  <c r="H38" i="1"/>
  <c r="G38" i="1"/>
  <c r="G37" i="1"/>
  <c r="H37" i="1"/>
  <c r="G36" i="1"/>
  <c r="H36" i="1"/>
  <c r="H35" i="1"/>
  <c r="G35" i="1"/>
  <c r="H34" i="1"/>
  <c r="G34" i="1"/>
  <c r="H33" i="1"/>
  <c r="G33" i="1"/>
  <c r="H32" i="1"/>
  <c r="G32" i="1"/>
  <c r="H31" i="1"/>
  <c r="G31" i="1"/>
  <c r="H30" i="1"/>
  <c r="G30" i="1"/>
  <c r="G29" i="1"/>
  <c r="H29" i="1"/>
  <c r="H27" i="1"/>
  <c r="G27" i="1"/>
  <c r="G26" i="1"/>
  <c r="H26" i="1"/>
  <c r="G24" i="1"/>
  <c r="H24" i="1"/>
  <c r="H23" i="1"/>
  <c r="G23" i="1"/>
  <c r="G22" i="1"/>
  <c r="H22" i="1"/>
  <c r="H21" i="1"/>
  <c r="G21" i="1"/>
  <c r="H20" i="1"/>
  <c r="G20" i="1"/>
  <c r="G18" i="1"/>
  <c r="H18" i="1"/>
  <c r="H17" i="1"/>
  <c r="G17" i="1"/>
  <c r="H16" i="1"/>
  <c r="G16" i="1"/>
  <c r="G15" i="1"/>
  <c r="H15" i="1"/>
  <c r="H14" i="1"/>
  <c r="G14" i="1"/>
  <c r="H12" i="1"/>
  <c r="G12" i="1"/>
  <c r="H11" i="1"/>
  <c r="G11" i="1"/>
  <c r="G10" i="1"/>
  <c r="H10" i="1"/>
  <c r="G9" i="1"/>
  <c r="H9" i="1"/>
  <c r="H8" i="1"/>
  <c r="G8" i="1"/>
  <c r="G7" i="1"/>
  <c r="H7" i="1"/>
  <c r="H6" i="1"/>
  <c r="G6" i="1"/>
  <c r="H5" i="1"/>
  <c r="G5" i="1"/>
  <c r="B24" i="9"/>
  <c r="G219" i="9"/>
  <c r="E219" i="9" s="1"/>
  <c r="B219" i="9" s="1"/>
  <c r="I10" i="9"/>
  <c r="G221" i="9"/>
  <c r="E221" i="9" s="1"/>
  <c r="B221" i="9" s="1"/>
  <c r="G217" i="9"/>
  <c r="E217" i="9" s="1"/>
  <c r="B217" i="9" s="1"/>
  <c r="G212" i="9"/>
  <c r="E212" i="9" s="1"/>
  <c r="B212" i="9" s="1"/>
  <c r="G209" i="9"/>
  <c r="E209" i="9" s="1"/>
  <c r="B209" i="9" s="1"/>
  <c r="L207" i="9"/>
  <c r="F207" i="9" s="1"/>
  <c r="G225" i="9"/>
  <c r="E225" i="9" s="1"/>
  <c r="B225" i="9" s="1"/>
  <c r="G218" i="9"/>
  <c r="E218" i="9" s="1"/>
  <c r="B218" i="9" s="1"/>
  <c r="G215" i="9"/>
  <c r="E215" i="9" s="1"/>
  <c r="B215" i="9" s="1"/>
  <c r="G206" i="9"/>
  <c r="E206" i="9" s="1"/>
  <c r="B206" i="9" s="1"/>
  <c r="G204" i="9"/>
  <c r="E204" i="9" s="1"/>
  <c r="B204" i="9" s="1"/>
  <c r="G197" i="9"/>
  <c r="E197" i="9" s="1"/>
  <c r="B197" i="9" s="1"/>
  <c r="G195" i="9"/>
  <c r="E195" i="9" s="1"/>
  <c r="B195" i="9" s="1"/>
  <c r="G187" i="9"/>
  <c r="E187" i="9" s="1"/>
  <c r="B187" i="9" s="1"/>
  <c r="G181" i="9"/>
  <c r="E181" i="9" s="1"/>
  <c r="B181" i="9" s="1"/>
  <c r="G182" i="9"/>
  <c r="E182" i="9" s="1"/>
  <c r="B182" i="9" s="1"/>
  <c r="G194" i="9"/>
  <c r="E194" i="9" s="1"/>
  <c r="B194" i="9" s="1"/>
  <c r="G201" i="9"/>
  <c r="E201" i="9" s="1"/>
  <c r="B201" i="9" s="1"/>
  <c r="G202" i="9"/>
  <c r="E202" i="9" s="1"/>
  <c r="B202" i="9" s="1"/>
  <c r="G203" i="9"/>
  <c r="E203" i="9" s="1"/>
  <c r="B203" i="9" s="1"/>
  <c r="G211" i="9"/>
  <c r="E211" i="9" s="1"/>
  <c r="B211" i="9" s="1"/>
  <c r="H309" i="9"/>
  <c r="G309" i="9"/>
  <c r="E309" i="9" s="1"/>
  <c r="B309" i="9" s="1"/>
  <c r="H308" i="9"/>
  <c r="G308" i="9"/>
  <c r="E308" i="9" s="1"/>
  <c r="B308" i="9" s="1"/>
  <c r="G302" i="9"/>
  <c r="E302" i="9" s="1"/>
  <c r="B302" i="9" s="1"/>
  <c r="G301" i="9"/>
  <c r="E301" i="9" s="1"/>
  <c r="B301" i="9" s="1"/>
  <c r="G300" i="9"/>
  <c r="E300" i="9" s="1"/>
  <c r="B300" i="9" s="1"/>
  <c r="G213" i="9"/>
  <c r="E213" i="9" s="1"/>
  <c r="B213" i="9" s="1"/>
  <c r="L228" i="9"/>
  <c r="G227" i="9"/>
  <c r="E227" i="9" s="1"/>
  <c r="B227" i="9" s="1"/>
  <c r="G191" i="9"/>
  <c r="E191" i="9" s="1"/>
  <c r="B191" i="9" s="1"/>
  <c r="G180" i="9"/>
  <c r="G189" i="9"/>
  <c r="E189" i="9" s="1"/>
  <c r="B189" i="9" s="1"/>
  <c r="G186" i="9"/>
  <c r="E186" i="9" s="1"/>
  <c r="B186" i="9" s="1"/>
  <c r="G185" i="9"/>
  <c r="E185" i="9" s="1"/>
  <c r="B185" i="9" s="1"/>
  <c r="G184" i="9"/>
  <c r="E184" i="9" s="1"/>
  <c r="B184" i="9" s="1"/>
  <c r="G222" i="9"/>
  <c r="E222" i="9" s="1"/>
  <c r="B222" i="9" s="1"/>
  <c r="G224" i="9"/>
  <c r="E224" i="9" s="1"/>
  <c r="B224" i="9" s="1"/>
  <c r="G223" i="9"/>
  <c r="E223" i="9" s="1"/>
  <c r="B223" i="9" s="1"/>
  <c r="G220" i="9"/>
  <c r="E220" i="9" s="1"/>
  <c r="B220" i="9" s="1"/>
  <c r="G210" i="9"/>
  <c r="E210" i="9" s="1"/>
  <c r="B210" i="9" s="1"/>
  <c r="G198" i="9"/>
  <c r="E198" i="9" s="1"/>
  <c r="B198" i="9" s="1"/>
  <c r="M228" i="9"/>
  <c r="G226" i="9"/>
  <c r="E226" i="9" s="1"/>
  <c r="B226" i="9" s="1"/>
  <c r="G199" i="9"/>
  <c r="E199" i="9" s="1"/>
  <c r="B199" i="9" s="1"/>
  <c r="G183" i="9"/>
  <c r="E183" i="9" s="1"/>
  <c r="B183" i="9" s="1"/>
  <c r="G188" i="9"/>
  <c r="E188" i="9" s="1"/>
  <c r="B188" i="9" s="1"/>
  <c r="H179" i="9"/>
  <c r="G179" i="9"/>
  <c r="E179" i="9" s="1"/>
  <c r="B179" i="9" s="1"/>
  <c r="G178" i="9"/>
  <c r="E178" i="9" s="1"/>
  <c r="B178" i="9" s="1"/>
  <c r="G177" i="9"/>
  <c r="E177" i="9" s="1"/>
  <c r="B177" i="9" s="1"/>
  <c r="G176" i="9"/>
  <c r="E176" i="9" s="1"/>
  <c r="B176" i="9" s="1"/>
  <c r="G175" i="9"/>
  <c r="E175" i="9" s="1"/>
  <c r="B175" i="9" s="1"/>
  <c r="G174" i="9"/>
  <c r="E174" i="9" s="1"/>
  <c r="B174" i="9" s="1"/>
  <c r="G190" i="9"/>
  <c r="E190" i="9" s="1"/>
  <c r="B190" i="9" s="1"/>
  <c r="G200" i="9"/>
  <c r="E200" i="9" s="1"/>
  <c r="B200" i="9" s="1"/>
  <c r="G205" i="9"/>
  <c r="E205" i="9" s="1"/>
  <c r="B205" i="9" s="1"/>
  <c r="G207" i="9"/>
  <c r="E207" i="9" s="1"/>
  <c r="B207" i="9" s="1"/>
  <c r="G208" i="9"/>
  <c r="E208" i="9" s="1"/>
  <c r="B208" i="9" s="1"/>
  <c r="H180" i="9"/>
  <c r="G192" i="9"/>
  <c r="E192" i="9" s="1"/>
  <c r="B192" i="9" s="1"/>
  <c r="G196" i="9"/>
  <c r="E196" i="9" s="1"/>
  <c r="B196" i="9" s="1"/>
  <c r="G214" i="9"/>
  <c r="E214" i="9" s="1"/>
  <c r="B214" i="9" s="1"/>
  <c r="G216" i="9"/>
  <c r="E216" i="9" s="1"/>
  <c r="B216" i="9" s="1"/>
  <c r="G193" i="9"/>
  <c r="E193" i="9" s="1"/>
  <c r="B193" i="9" s="1"/>
  <c r="B240" i="9"/>
  <c r="B233" i="9"/>
  <c r="B232" i="9"/>
  <c r="B261" i="9"/>
  <c r="B241" i="9"/>
  <c r="B238" i="9"/>
  <c r="B237" i="9"/>
  <c r="G1680" i="1" l="1"/>
  <c r="H1680" i="1"/>
  <c r="G1627" i="1"/>
  <c r="H1627" i="1"/>
  <c r="G1628" i="1"/>
  <c r="H1628" i="1"/>
  <c r="G1622" i="1"/>
  <c r="H1622" i="1"/>
  <c r="C1621" i="1"/>
  <c r="I40" i="3"/>
  <c r="G1603" i="1"/>
  <c r="H1603" i="1"/>
  <c r="G1601" i="1"/>
  <c r="H1601" i="1"/>
  <c r="D44" i="8"/>
  <c r="G342" i="9" s="1"/>
  <c r="E342" i="9" s="1"/>
  <c r="C1582" i="1"/>
  <c r="G1584" i="1"/>
  <c r="H1584" i="1"/>
  <c r="G1576" i="1"/>
  <c r="H1576" i="1"/>
  <c r="D1570" i="1"/>
  <c r="I35" i="3"/>
  <c r="G1570" i="1"/>
  <c r="H1570" i="1"/>
  <c r="D1554" i="1"/>
  <c r="I34" i="3"/>
  <c r="G1554" i="1"/>
  <c r="H1554" i="1"/>
  <c r="D5" i="7"/>
  <c r="C1538" i="1"/>
  <c r="G1539" i="1"/>
  <c r="H1539" i="1"/>
  <c r="D1537" i="1"/>
  <c r="I33" i="3"/>
  <c r="G1525" i="1"/>
  <c r="H1525" i="1"/>
  <c r="G1524" i="1"/>
  <c r="H1524" i="1"/>
  <c r="G1517" i="1"/>
  <c r="H1517" i="1"/>
  <c r="G1513" i="1"/>
  <c r="H1513" i="1"/>
  <c r="G1510" i="1"/>
  <c r="H1510" i="1"/>
  <c r="G1509" i="1"/>
  <c r="H1509" i="1"/>
  <c r="G1502" i="1"/>
  <c r="H1502" i="1"/>
  <c r="G1494" i="1"/>
  <c r="H1494" i="1"/>
  <c r="G1489" i="1"/>
  <c r="H1489" i="1"/>
  <c r="G1485" i="1"/>
  <c r="H1485" i="1"/>
  <c r="C1484" i="1"/>
  <c r="F89" i="6"/>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E346" i="9"/>
  <c r="B347" i="9"/>
  <c r="G1400" i="1"/>
  <c r="H1400" i="1"/>
  <c r="H9" i="3"/>
  <c r="C1536" i="1"/>
  <c r="H31" i="3"/>
  <c r="F141" i="6"/>
  <c r="G1300" i="1"/>
  <c r="H1300" i="1"/>
  <c r="F295" i="5"/>
  <c r="C1299" i="1"/>
  <c r="G1294" i="1"/>
  <c r="H1294" i="1"/>
  <c r="G1280" i="1"/>
  <c r="H1280" i="1"/>
  <c r="G1277" i="1"/>
  <c r="H1277" i="1"/>
  <c r="G1267" i="1"/>
  <c r="H1267" i="1"/>
  <c r="G1263" i="1"/>
  <c r="H1263" i="1"/>
  <c r="G1259" i="1"/>
  <c r="H1259" i="1"/>
  <c r="G1258" i="1"/>
  <c r="H1258" i="1"/>
  <c r="G1255" i="1"/>
  <c r="H1255" i="1"/>
  <c r="G1254" i="1"/>
  <c r="H1254" i="1"/>
  <c r="G1251" i="1"/>
  <c r="H1251" i="1"/>
  <c r="G1240" i="1"/>
  <c r="H1240" i="1"/>
  <c r="D1222" i="1"/>
  <c r="H338" i="9"/>
  <c r="G1223" i="1"/>
  <c r="H1223" i="1"/>
  <c r="G338" i="9"/>
  <c r="E338" i="9" s="1"/>
  <c r="B338" i="9" s="1"/>
  <c r="F218" i="5"/>
  <c r="C1222" i="1"/>
  <c r="G1214" i="1"/>
  <c r="H1214" i="1"/>
  <c r="G1207" i="1"/>
  <c r="H1207" i="1"/>
  <c r="G1206" i="1"/>
  <c r="H1206" i="1"/>
  <c r="G1200" i="1"/>
  <c r="H1200" i="1"/>
  <c r="G1189" i="1"/>
  <c r="H1189" i="1"/>
  <c r="G1184" i="1"/>
  <c r="H1184" i="1"/>
  <c r="E175" i="5"/>
  <c r="D1179" i="1" s="1"/>
  <c r="D1180" i="1"/>
  <c r="I24" i="3"/>
  <c r="F176" i="5"/>
  <c r="C1180" i="1"/>
  <c r="H24" i="3"/>
  <c r="D175" i="5"/>
  <c r="G1181" i="1"/>
  <c r="H1181"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F69" i="5"/>
  <c r="D6" i="5"/>
  <c r="H23" i="3"/>
  <c r="C1074" i="1"/>
  <c r="G1068" i="1"/>
  <c r="H1068" i="1"/>
  <c r="G1061" i="1"/>
  <c r="H1061" i="1"/>
  <c r="G1057" i="1"/>
  <c r="H1057" i="1"/>
  <c r="G1050" i="1"/>
  <c r="H1050" i="1"/>
  <c r="G1046" i="1"/>
  <c r="H1046" i="1"/>
  <c r="G1040" i="1"/>
  <c r="H1040" i="1"/>
  <c r="G1034" i="1"/>
  <c r="H1034" i="1"/>
  <c r="G1024" i="1"/>
  <c r="H1024" i="1"/>
  <c r="G1018" i="1"/>
  <c r="H1018" i="1"/>
  <c r="G1017" i="1"/>
  <c r="H1017" i="1"/>
  <c r="D1012" i="1"/>
  <c r="E6" i="5"/>
  <c r="I22" i="3"/>
  <c r="G1013" i="1"/>
  <c r="H1013" i="1"/>
  <c r="G1012" i="1"/>
  <c r="H1012" i="1"/>
  <c r="G649" i="1"/>
  <c r="H649" i="1"/>
  <c r="G630" i="1"/>
  <c r="H630" i="1"/>
  <c r="F629" i="4"/>
  <c r="C623" i="1"/>
  <c r="G627" i="1"/>
  <c r="H627" i="1"/>
  <c r="G624" i="1"/>
  <c r="H624"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E640" i="4"/>
  <c r="D634" i="1" s="1"/>
  <c r="D529" i="1"/>
  <c r="G530" i="1"/>
  <c r="H530" i="1"/>
  <c r="F535" i="4"/>
  <c r="C529" i="1"/>
  <c r="D640" i="4"/>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D460" i="1"/>
  <c r="E430" i="4"/>
  <c r="E643" i="4" s="1"/>
  <c r="G461" i="1"/>
  <c r="H461" i="1"/>
  <c r="G460" i="1"/>
  <c r="H460" i="1"/>
  <c r="G451" i="1"/>
  <c r="H451" i="1"/>
  <c r="G446" i="1"/>
  <c r="H446" i="1"/>
  <c r="G439" i="1"/>
  <c r="H439" i="1"/>
  <c r="G434" i="1"/>
  <c r="H434" i="1"/>
  <c r="G431" i="1"/>
  <c r="H431" i="1"/>
  <c r="G426" i="1"/>
  <c r="H426" i="1"/>
  <c r="G425" i="1"/>
  <c r="H425" i="1"/>
  <c r="F639" i="4"/>
  <c r="C633" i="1"/>
  <c r="G423" i="1"/>
  <c r="H423" i="1"/>
  <c r="G422" i="1"/>
  <c r="H422" i="1"/>
  <c r="C642" i="1"/>
  <c r="F648" i="4"/>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D417" i="1"/>
  <c r="F417" i="4"/>
  <c r="C412" i="1"/>
  <c r="F422" i="4"/>
  <c r="D643" i="4"/>
  <c r="C417" i="1"/>
  <c r="G303" i="1"/>
  <c r="H303" i="1"/>
  <c r="G294" i="1"/>
  <c r="H294" i="1"/>
  <c r="G293" i="1"/>
  <c r="H293" i="1"/>
  <c r="G285" i="1"/>
  <c r="H285" i="1"/>
  <c r="G279" i="1"/>
  <c r="H279" i="1"/>
  <c r="G274" i="1"/>
  <c r="H274" i="1"/>
  <c r="F273" i="4"/>
  <c r="C269" i="1"/>
  <c r="G270" i="1"/>
  <c r="H270" i="1"/>
  <c r="G265" i="1"/>
  <c r="H265" i="1"/>
  <c r="G259" i="1"/>
  <c r="H259" i="1"/>
  <c r="G258" i="1"/>
  <c r="H258" i="1"/>
  <c r="G253" i="1"/>
  <c r="H253" i="1"/>
  <c r="G250" i="1"/>
  <c r="H250" i="1"/>
  <c r="G246" i="1"/>
  <c r="H246" i="1"/>
  <c r="G242" i="1"/>
  <c r="H242" i="1"/>
  <c r="D226" i="1"/>
  <c r="E152" i="4"/>
  <c r="F230" i="4"/>
  <c r="C226" i="1"/>
  <c r="D152" i="4"/>
  <c r="G238" i="1"/>
  <c r="H238" i="1"/>
  <c r="G25" i="1"/>
  <c r="H25" i="1"/>
  <c r="G19" i="1"/>
  <c r="H19" i="1"/>
  <c r="G13" i="1"/>
  <c r="H13" i="1"/>
  <c r="G4" i="1"/>
  <c r="H4" i="1"/>
  <c r="G3" i="1"/>
  <c r="H3" i="1"/>
  <c r="G2" i="1"/>
  <c r="H2" i="1"/>
  <c r="I1578" i="1"/>
  <c r="I1577" i="1"/>
  <c r="I1572" i="1"/>
  <c r="I1569" i="1"/>
  <c r="I1566" i="1"/>
  <c r="I1560" i="1"/>
  <c r="I1559" i="1"/>
  <c r="I1556" i="1"/>
  <c r="I1553" i="1"/>
  <c r="I1552" i="1"/>
  <c r="I1551" i="1"/>
  <c r="I1549" i="1"/>
  <c r="I1548" i="1"/>
  <c r="I1547" i="1"/>
  <c r="I1545" i="1"/>
  <c r="I1542" i="1"/>
  <c r="I1541" i="1"/>
  <c r="I1540" i="1"/>
  <c r="F228" i="9"/>
  <c r="E180" i="9"/>
  <c r="B180" i="9" s="1"/>
  <c r="B156" i="9"/>
  <c r="G1621" i="1" l="1"/>
  <c r="H1621" i="1"/>
  <c r="B342" i="9"/>
  <c r="H19" i="9"/>
  <c r="E19" i="9" s="1"/>
  <c r="B19" i="9" s="1"/>
  <c r="C1620" i="1"/>
  <c r="I39" i="3"/>
  <c r="G343" i="9"/>
  <c r="E343" i="9" s="1"/>
  <c r="K1480" i="9"/>
  <c r="H11" i="3"/>
  <c r="G1582" i="1"/>
  <c r="H1582" i="1"/>
  <c r="C1537" i="1"/>
  <c r="H33" i="3"/>
  <c r="G345" i="9"/>
  <c r="E345" i="9" s="1"/>
  <c r="G1538" i="1"/>
  <c r="H1538" i="1"/>
  <c r="G1484" i="1"/>
  <c r="H1484" i="1"/>
  <c r="I9" i="3"/>
  <c r="K3" i="9"/>
  <c r="G1536" i="1"/>
  <c r="H1536" i="1"/>
  <c r="G1299" i="1"/>
  <c r="H1299" i="1"/>
  <c r="G1222" i="1"/>
  <c r="H1222" i="1"/>
  <c r="G1180" i="1"/>
  <c r="H1180" i="1"/>
  <c r="F175" i="5"/>
  <c r="C1179" i="1"/>
  <c r="G299" i="9"/>
  <c r="E299" i="9" s="1"/>
  <c r="G306" i="9"/>
  <c r="E306" i="9" s="1"/>
  <c r="B306" i="9" s="1"/>
  <c r="F6" i="5"/>
  <c r="C1011" i="1"/>
  <c r="G1074" i="1"/>
  <c r="H1074" i="1"/>
  <c r="H299" i="9"/>
  <c r="D1011" i="1"/>
  <c r="G623" i="1"/>
  <c r="H623" i="1"/>
  <c r="G529" i="1"/>
  <c r="H529" i="1"/>
  <c r="F640" i="4"/>
  <c r="C634" i="1"/>
  <c r="E639" i="4"/>
  <c r="D633" i="1" s="1"/>
  <c r="D424" i="1"/>
  <c r="G633" i="1"/>
  <c r="H633" i="1"/>
  <c r="G642" i="1"/>
  <c r="H642" i="1"/>
  <c r="G641" i="1"/>
  <c r="H641" i="1"/>
  <c r="G413" i="1"/>
  <c r="H413" i="1"/>
  <c r="D637" i="1"/>
  <c r="G412" i="1"/>
  <c r="H412" i="1"/>
  <c r="F643" i="4"/>
  <c r="C637" i="1"/>
  <c r="G417" i="1"/>
  <c r="H417" i="1"/>
  <c r="G269" i="1"/>
  <c r="H269" i="1"/>
  <c r="D148" i="1"/>
  <c r="E299" i="4"/>
  <c r="I18" i="3"/>
  <c r="G226" i="1"/>
  <c r="H226" i="1"/>
  <c r="F152" i="4"/>
  <c r="D299" i="4"/>
  <c r="C148" i="1"/>
  <c r="H18" i="3"/>
  <c r="B228" i="9"/>
  <c r="G1620" i="1" l="1"/>
  <c r="H1620" i="1"/>
  <c r="N3" i="9"/>
  <c r="I11" i="3"/>
  <c r="G1537" i="1"/>
  <c r="H1537" i="1"/>
  <c r="E344" i="9"/>
  <c r="I10" i="3" s="1"/>
  <c r="B345" i="9"/>
  <c r="G1179" i="1"/>
  <c r="H1179" i="1"/>
  <c r="B299" i="9"/>
  <c r="G1011" i="1"/>
  <c r="H1011" i="1"/>
  <c r="H8" i="3"/>
  <c r="G634" i="1"/>
  <c r="H634" i="1"/>
  <c r="H424" i="1"/>
  <c r="G424" i="1"/>
  <c r="G637" i="1"/>
  <c r="H637" i="1"/>
  <c r="E300" i="4"/>
  <c r="D296" i="1" s="1"/>
  <c r="E423" i="4"/>
  <c r="E301" i="4"/>
  <c r="D297" i="1" s="1"/>
  <c r="D295" i="1"/>
  <c r="D423" i="4"/>
  <c r="C295" i="1"/>
  <c r="D301" i="4"/>
  <c r="F299" i="4"/>
  <c r="D300" i="4"/>
  <c r="G148" i="1"/>
  <c r="H148" i="1"/>
  <c r="B343" i="9"/>
  <c r="E341" i="9"/>
  <c r="M3" i="9" l="1"/>
  <c r="E424" i="4"/>
  <c r="D419" i="1" s="1"/>
  <c r="H20" i="9"/>
  <c r="E644" i="4"/>
  <c r="E425" i="4"/>
  <c r="D420" i="1" s="1"/>
  <c r="D418" i="1"/>
  <c r="D424" i="4"/>
  <c r="G20" i="9"/>
  <c r="E20" i="9" s="1"/>
  <c r="B20" i="9" s="1"/>
  <c r="C418" i="1"/>
  <c r="D644" i="4"/>
  <c r="F423" i="4"/>
  <c r="D425" i="4"/>
  <c r="G295" i="1"/>
  <c r="H295" i="1"/>
  <c r="F301" i="4"/>
  <c r="C297" i="1"/>
  <c r="C296" i="1"/>
  <c r="F300" i="4"/>
  <c r="G333" i="9" l="1"/>
  <c r="H333" i="9"/>
  <c r="E645" i="4"/>
  <c r="E646" i="4"/>
  <c r="D638" i="1"/>
  <c r="F424" i="4"/>
  <c r="C419" i="1"/>
  <c r="G418" i="1"/>
  <c r="H418" i="1"/>
  <c r="D645" i="4"/>
  <c r="F644" i="4"/>
  <c r="C638" i="1"/>
  <c r="D646" i="4"/>
  <c r="C420" i="1"/>
  <c r="F425" i="4"/>
  <c r="G297" i="1"/>
  <c r="H297" i="1"/>
  <c r="G296" i="1"/>
  <c r="H296" i="1"/>
  <c r="E649" i="4" l="1"/>
  <c r="D639" i="1"/>
  <c r="D640" i="1"/>
  <c r="E650" i="4"/>
  <c r="G419" i="1"/>
  <c r="H419" i="1"/>
  <c r="G297" i="9"/>
  <c r="E297" i="9" s="1"/>
  <c r="B297" i="9" s="1"/>
  <c r="C639" i="1"/>
  <c r="F645" i="4"/>
  <c r="D649" i="4"/>
  <c r="G638" i="1"/>
  <c r="H638" i="1"/>
  <c r="F646" i="4"/>
  <c r="C640" i="1"/>
  <c r="D650" i="4"/>
  <c r="G420" i="1"/>
  <c r="H420" i="1"/>
  <c r="E333" i="9"/>
  <c r="I19" i="3" l="1"/>
  <c r="D643" i="1"/>
  <c r="D644" i="1"/>
  <c r="I20" i="3"/>
  <c r="H7" i="3"/>
  <c r="G639" i="1"/>
  <c r="H639" i="1"/>
  <c r="F649" i="4"/>
  <c r="C643" i="1"/>
  <c r="H19" i="3"/>
  <c r="G640" i="1"/>
  <c r="H640" i="1"/>
  <c r="H20" i="3"/>
  <c r="C644" i="1"/>
  <c r="F650" i="4"/>
  <c r="B333" i="9"/>
  <c r="E298" i="9"/>
  <c r="I8" i="3" s="1"/>
  <c r="J3" i="9" l="1"/>
  <c r="G643" i="1"/>
  <c r="H643" i="1"/>
  <c r="G644" i="1"/>
  <c r="H644" i="1"/>
  <c r="G22" i="9" l="1"/>
  <c r="G21" i="9"/>
  <c r="J17" i="9"/>
  <c r="H16" i="9"/>
  <c r="H15" i="9"/>
  <c r="J7" i="9"/>
  <c r="J8" i="9"/>
  <c r="G17" i="9"/>
  <c r="H17" i="9"/>
  <c r="M15" i="9"/>
  <c r="K7" i="9"/>
  <c r="J6" i="9"/>
  <c r="J11" i="9"/>
  <c r="K10" i="9"/>
  <c r="K6" i="9"/>
  <c r="J10" i="9"/>
  <c r="E10" i="9" s="1"/>
  <c r="B10" i="9" s="1"/>
  <c r="J9" i="9"/>
  <c r="I6" i="9"/>
  <c r="J5" i="9"/>
  <c r="G15" i="9"/>
  <c r="L16" i="9"/>
  <c r="I8" i="9"/>
  <c r="I5" i="9"/>
  <c r="H22" i="9"/>
  <c r="K8" i="9"/>
  <c r="K12" i="9"/>
  <c r="M16" i="9"/>
  <c r="I11" i="9"/>
  <c r="J13" i="9"/>
  <c r="K13" i="9"/>
  <c r="I9" i="9"/>
  <c r="J12" i="9"/>
  <c r="K11" i="9"/>
  <c r="I7" i="9"/>
  <c r="I13" i="9"/>
  <c r="H21" i="9"/>
  <c r="L15" i="9"/>
  <c r="F15" i="9" s="1"/>
  <c r="G16" i="9"/>
  <c r="I17" i="9"/>
  <c r="K9" i="9"/>
  <c r="K5" i="9"/>
  <c r="I12" i="9"/>
  <c r="H18" i="9"/>
  <c r="G18" i="9"/>
  <c r="E18" i="9" s="1"/>
  <c r="B18" i="9" s="1"/>
  <c r="L293" i="9"/>
  <c r="F293" i="9" s="1"/>
  <c r="G295" i="9"/>
  <c r="H295" i="9"/>
  <c r="E13" i="9" l="1"/>
  <c r="B13" i="9" s="1"/>
  <c r="E6" i="9"/>
  <c r="B6" i="9" s="1"/>
  <c r="E12" i="9"/>
  <c r="B12" i="9" s="1"/>
  <c r="E22" i="9"/>
  <c r="B22" i="9" s="1"/>
  <c r="E21" i="9"/>
  <c r="B21" i="9" s="1"/>
  <c r="E17" i="9"/>
  <c r="B17" i="9" s="1"/>
  <c r="F16" i="9"/>
  <c r="F14" i="9" s="1"/>
  <c r="F23" i="9"/>
  <c r="B293" i="9"/>
  <c r="E15" i="9"/>
  <c r="E8" i="9"/>
  <c r="B8" i="9" s="1"/>
  <c r="E5" i="9"/>
  <c r="E16" i="9"/>
  <c r="E11" i="9"/>
  <c r="B11" i="9" s="1"/>
  <c r="E9" i="9"/>
  <c r="B9" i="9" s="1"/>
  <c r="E7" i="9"/>
  <c r="B7" i="9" s="1"/>
  <c r="E295" i="9"/>
  <c r="F3" i="9" l="1"/>
  <c r="B16" i="9"/>
  <c r="E14" i="9"/>
  <c r="I13" i="3" s="1"/>
  <c r="B15" i="9"/>
  <c r="E4" i="9"/>
  <c r="B5" i="9"/>
  <c r="B295" i="9"/>
  <c r="E23" i="9"/>
  <c r="I7" i="3" s="1"/>
  <c r="E3" i="9" l="1"/>
</calcChain>
</file>

<file path=xl/sharedStrings.xml><?xml version="1.0" encoding="utf-8"?>
<sst xmlns="http://schemas.openxmlformats.org/spreadsheetml/2006/main" count="4724" uniqueCount="3656">
  <si>
    <t>Obveznik:</t>
  </si>
  <si>
    <t>35888 - OPĆINA ERNESTINOVO</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</si>
  <si>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</si>
  <si>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</si>
  <si>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</si>
  <si>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</si>
  <si>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</si>
  <si>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</si>
  <si>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</si>
  <si>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</si>
  <si>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</si>
  <si>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</si>
  <si>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</si>
  <si>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</si>
  <si>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</si>
  <si>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</si>
  <si>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</si>
  <si>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</si>
  <si>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</si>
  <si>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</si>
  <si>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</si>
  <si>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</si>
  <si>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</si>
  <si>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</si>
  <si>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</si>
  <si>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</si>
  <si>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</si>
  <si>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</si>
  <si>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</si>
  <si>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</si>
  <si>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</si>
  <si>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</si>
  <si>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</si>
  <si>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</si>
  <si>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</si>
  <si>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</si>
  <si>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</si>
  <si>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</si>
  <si>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</si>
  <si>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</si>
  <si>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</si>
  <si>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</si>
  <si>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</si>
  <si>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</si>
  <si>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</si>
  <si>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</si>
  <si>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</si>
  <si>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</si>
  <si>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</si>
  <si>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</si>
  <si>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</si>
  <si>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</si>
  <si>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</si>
  <si>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</si>
  <si>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</si>
  <si>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</si>
  <si>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</si>
  <si>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</si>
  <si>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</si>
  <si>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</si>
  <si>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</si>
  <si>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</si>
  <si>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</si>
  <si>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</si>
  <si>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</si>
  <si>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</si>
  <si>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</si>
  <si>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</si>
  <si>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</si>
  <si>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</si>
  <si>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</si>
  <si>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</si>
  <si>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</si>
  <si>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</si>
  <si>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</si>
  <si>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</si>
  <si>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</si>
  <si>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</si>
  <si>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</si>
  <si>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</si>
  <si>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</si>
  <si>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</si>
  <si>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</si>
  <si>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</si>
  <si>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</si>
  <si>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</si>
  <si>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</si>
  <si>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</si>
  <si>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</si>
  <si>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</si>
  <si>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</si>
  <si>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</si>
  <si>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</si>
  <si>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</si>
  <si>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</si>
  <si>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</si>
  <si>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</si>
  <si>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</si>
  <si>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</si>
  <si>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</si>
  <si>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</si>
  <si>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</si>
  <si>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</si>
  <si>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</si>
  <si>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</si>
  <si>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</si>
  <si>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</si>
  <si>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</si>
  <si>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</si>
  <si>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</si>
  <si>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</si>
  <si>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</si>
  <si>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</si>
  <si>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</si>
  <si>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</si>
  <si>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</si>
  <si>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</si>
  <si>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</si>
  <si>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</si>
  <si>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</si>
  <si>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</si>
  <si>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</si>
  <si>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</si>
  <si>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</si>
  <si>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</si>
  <si>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</si>
  <si>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</si>
  <si>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</si>
  <si>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</si>
  <si>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</si>
  <si>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</si>
  <si>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</si>
  <si>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</si>
  <si>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</si>
  <si>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</si>
  <si>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</si>
  <si>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</si>
  <si>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</si>
  <si>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</si>
  <si>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</si>
  <si>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</si>
  <si>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</si>
  <si>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</si>
  <si>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</si>
  <si>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</si>
  <si>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</si>
  <si>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</si>
  <si>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</si>
  <si>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</si>
  <si>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</si>
  <si>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</si>
  <si>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</si>
  <si>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</si>
  <si>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</si>
  <si>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</si>
  <si>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</si>
  <si>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</si>
  <si>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</si>
  <si>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</si>
  <si>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</si>
  <si>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</si>
  <si>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</si>
  <si>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</si>
  <si>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</si>
  <si>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</si>
  <si>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</si>
  <si>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</si>
  <si>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</si>
  <si>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</si>
  <si>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</si>
  <si>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</si>
  <si>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</si>
  <si>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</si>
  <si>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</si>
  <si>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</si>
  <si>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</si>
  <si>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</si>
  <si>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</si>
  <si>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</si>
  <si>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</si>
  <si>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</si>
  <si>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</si>
  <si>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</si>
  <si>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</si>
  <si>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</si>
  <si>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</si>
  <si>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</si>
  <si>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</si>
  <si>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</si>
  <si>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</si>
  <si>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</si>
  <si>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</si>
  <si>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</si>
  <si>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</si>
  <si>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</si>
  <si>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</si>
  <si>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</si>
  <si>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</si>
  <si>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</si>
  <si>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</si>
  <si>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</si>
  <si>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</si>
  <si>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</si>
  <si>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</si>
  <si>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</si>
  <si>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</si>
  <si>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</si>
  <si>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</si>
  <si>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</si>
  <si>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</si>
  <si>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</si>
  <si>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</si>
  <si>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</si>
  <si>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</si>
  <si>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</si>
  <si>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</si>
  <si>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</si>
  <si>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</si>
  <si>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</si>
  <si>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</si>
  <si>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</si>
  <si>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</si>
  <si>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</si>
  <si>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</si>
  <si>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</si>
  <si>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</si>
  <si>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</si>
  <si>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</si>
  <si>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</si>
  <si>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</si>
  <si>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</si>
  <si>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</si>
  <si>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</si>
  <si>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</si>
  <si>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</si>
  <si>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</si>
  <si>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</si>
  <si>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</si>
  <si>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</si>
  <si>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</si>
  <si>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</si>
  <si>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</si>
  <si>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</si>
  <si>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</si>
  <si>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</si>
  <si>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</si>
  <si>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</si>
  <si>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</si>
  <si>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</si>
  <si>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</si>
  <si>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</si>
  <si>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</si>
  <si>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</si>
  <si>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</si>
  <si>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</si>
  <si>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</si>
  <si>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</si>
  <si>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</si>
  <si>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</si>
  <si>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</si>
  <si>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</si>
  <si>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</si>
  <si>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</si>
  <si>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</si>
  <si>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</si>
  <si>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</si>
  <si>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</si>
  <si>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</si>
  <si>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</si>
  <si>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</si>
  <si>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</si>
  <si>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</si>
  <si>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</si>
  <si>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</si>
  <si>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</si>
  <si>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</si>
  <si>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</si>
  <si>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</si>
  <si>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</si>
  <si>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</si>
  <si>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</si>
  <si>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</si>
  <si>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</si>
  <si>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</si>
  <si>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</si>
  <si>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</si>
  <si>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</si>
  <si>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</si>
  <si>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</si>
  <si>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</si>
  <si>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</si>
  <si>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</si>
  <si>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</si>
  <si>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</si>
  <si>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</si>
  <si>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</si>
  <si>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</si>
  <si>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</si>
  <si>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</si>
  <si>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</si>
  <si>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</si>
  <si>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</si>
  <si>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</si>
  <si>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</si>
  <si>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</si>
  <si>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</si>
  <si>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</si>
  <si>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</si>
  <si>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</si>
  <si>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</si>
  <si>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</si>
  <si>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</si>
  <si>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</si>
  <si>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</si>
  <si>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</si>
  <si>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</si>
  <si>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</si>
  <si>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</si>
  <si>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</si>
  <si>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</si>
  <si>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</si>
  <si>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</si>
  <si>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</si>
  <si>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</si>
  <si>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</si>
  <si>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</si>
  <si>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</si>
  <si>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</si>
  <si>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</si>
  <si>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</si>
  <si>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</si>
  <si>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</si>
  <si>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</si>
  <si>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</si>
  <si>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</si>
  <si>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</si>
  <si>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</si>
  <si>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</si>
  <si>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</si>
  <si>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</si>
  <si>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</si>
  <si>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</si>
  <si>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</si>
  <si>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</si>
  <si>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</si>
  <si>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</si>
  <si>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</si>
  <si>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</si>
  <si>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</si>
  <si>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</si>
  <si>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</si>
  <si>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</si>
  <si>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</si>
  <si>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</si>
  <si>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</si>
  <si>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</si>
  <si>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</si>
  <si>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</si>
  <si>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</si>
  <si>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</si>
  <si>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</si>
  <si>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</si>
  <si>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</si>
  <si>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</si>
  <si>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</si>
  <si>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</si>
  <si>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</si>
  <si>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</si>
  <si>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</si>
  <si>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</si>
  <si>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</si>
  <si>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</si>
  <si>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</si>
  <si>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</si>
  <si>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</si>
  <si>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</si>
  <si>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</si>
  <si>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</si>
  <si>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</si>
  <si>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</si>
  <si>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</si>
  <si>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</si>
  <si>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</si>
  <si>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</si>
  <si>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</si>
  <si>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</si>
  <si>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</si>
  <si>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</si>
  <si>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</si>
  <si>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</si>
  <si>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</si>
  <si>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</si>
  <si>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</si>
  <si>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</si>
  <si>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</si>
  <si>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</si>
  <si>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</si>
  <si>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</si>
  <si>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</si>
  <si>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</si>
  <si>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</si>
  <si>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</si>
  <si>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</si>
  <si>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</si>
  <si>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</si>
  <si>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</si>
  <si>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</si>
  <si>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</si>
  <si>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</si>
  <si>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</si>
  <si>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</si>
  <si>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</si>
  <si>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</si>
  <si>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</si>
  <si>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</si>
  <si>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</si>
  <si>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</si>
  <si>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</si>
  <si>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</si>
  <si>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</si>
  <si>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</si>
  <si>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</si>
  <si>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</si>
  <si>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</si>
  <si>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</si>
  <si>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</si>
  <si>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</si>
  <si>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</si>
  <si>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</si>
  <si>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</si>
  <si>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</si>
  <si>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</si>
  <si>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</si>
  <si>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</si>
  <si>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</si>
  <si>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</si>
  <si>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</si>
  <si>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</si>
  <si>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</si>
  <si>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</si>
  <si>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</si>
  <si>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</si>
  <si>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</si>
  <si>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</si>
  <si>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</si>
  <si>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</si>
  <si>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</si>
  <si>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</si>
  <si>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</si>
  <si>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</si>
  <si>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</si>
  <si>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</si>
  <si>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</si>
  <si>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</si>
  <si>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</si>
  <si>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</si>
  <si>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</si>
  <si>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</si>
  <si>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</si>
  <si>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</si>
  <si>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</si>
  <si>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</si>
  <si>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</si>
  <si>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</si>
  <si>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</si>
  <si>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</si>
  <si>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</si>
  <si>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</si>
  <si>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</si>
  <si>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</si>
  <si>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</si>
  <si>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</si>
  <si>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</si>
  <si>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</si>
  <si>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</si>
  <si>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</si>
  <si>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</si>
  <si>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</si>
  <si>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</si>
  <si>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</si>
  <si>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</si>
  <si>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</si>
  <si>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</si>
  <si>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</si>
  <si>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</si>
  <si>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</si>
  <si>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</si>
  <si>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</si>
  <si>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</si>
  <si>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</si>
  <si>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</si>
  <si>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</si>
  <si>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</si>
  <si>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</si>
  <si>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</si>
  <si>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</si>
  <si>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</si>
  <si>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</si>
  <si>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</si>
  <si>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</si>
  <si>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</si>
  <si>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</si>
  <si>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</si>
  <si>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</si>
  <si>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</si>
  <si>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</si>
  <si>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</si>
  <si>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</si>
  <si>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</si>
  <si>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</si>
  <si>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</si>
  <si>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</si>
  <si>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</si>
  <si>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</si>
  <si>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</si>
  <si>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</si>
  <si>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</si>
  <si>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</si>
  <si>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</si>
  <si>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</si>
  <si>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</si>
  <si>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</si>
  <si>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</si>
  <si>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</si>
  <si>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</si>
  <si>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</si>
  <si>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</si>
  <si>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</si>
  <si>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</si>
  <si>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</si>
  <si>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</si>
  <si>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</si>
  <si>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</si>
  <si>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</si>
  <si>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</si>
  <si>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</si>
  <si>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</si>
  <si>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</si>
  <si>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</si>
  <si>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</si>
  <si>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</si>
  <si>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</si>
  <si>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</si>
  <si>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</si>
  <si>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</si>
  <si>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</si>
  <si>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</si>
  <si>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</si>
  <si>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</si>
  <si>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</si>
  <si>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</si>
  <si>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</si>
  <si>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</si>
  <si>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</si>
  <si>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</si>
  <si>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</si>
  <si>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</si>
  <si>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</si>
  <si>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</si>
  <si>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</si>
  <si>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</si>
  <si>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</si>
  <si>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</si>
  <si>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</si>
  <si>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</si>
  <si>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</si>
  <si>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</si>
  <si>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</si>
  <si>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</si>
  <si>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</si>
  <si>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</si>
  <si>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</si>
  <si>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</si>
  <si>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</si>
  <si>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</si>
  <si>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</si>
  <si>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</si>
  <si>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</si>
  <si>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</si>
  <si>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</si>
  <si>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</si>
  <si>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</si>
  <si>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</si>
  <si>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</si>
  <si>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</si>
  <si>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</si>
  <si>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</si>
  <si>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</si>
  <si>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</si>
  <si>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</si>
  <si>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</si>
  <si>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</si>
  <si>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</si>
  <si>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</si>
  <si>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</si>
  <si>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</si>
  <si>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</si>
  <si>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</si>
  <si>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</si>
  <si>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</si>
  <si>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</si>
  <si>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</si>
  <si>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</si>
  <si>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</si>
  <si>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</si>
  <si>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</si>
  <si>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</si>
  <si>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</si>
  <si>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</si>
  <si>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</si>
  <si>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</si>
  <si>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</si>
  <si>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</si>
  <si>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</si>
  <si>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</si>
  <si>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</si>
  <si>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</si>
  <si>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</si>
  <si>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</si>
  <si>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</si>
  <si>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</si>
  <si>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</si>
  <si>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</si>
  <si>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</si>
  <si>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</si>
  <si>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</si>
  <si>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</si>
  <si>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</si>
  <si>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</si>
  <si>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</si>
  <si>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</si>
  <si>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</si>
  <si>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</si>
  <si>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</si>
  <si>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</si>
  <si>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</si>
  <si>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</si>
  <si>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</si>
  <si>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</si>
  <si>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</si>
  <si>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</si>
  <si>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</si>
  <si>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</si>
  <si>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</si>
  <si>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</si>
  <si>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</si>
  <si>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</si>
  <si>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</si>
  <si>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</si>
  <si>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</si>
  <si>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</si>
  <si>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</si>
  <si>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</si>
  <si>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</si>
  <si>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</si>
  <si>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</si>
  <si>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</si>
  <si>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</si>
  <si>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</si>
  <si>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</si>
  <si>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</si>
  <si>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</si>
  <si>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</si>
  <si>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</si>
  <si>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</si>
  <si>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</si>
  <si>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</si>
  <si>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</si>
  <si>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</si>
  <si>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</si>
  <si>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</si>
  <si>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</si>
  <si>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</si>
  <si>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</si>
  <si>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</si>
  <si>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</si>
  <si>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</si>
  <si>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</si>
  <si>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</si>
  <si>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</si>
  <si>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</si>
  <si>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</si>
  <si>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</si>
  <si>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</si>
  <si>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</si>
  <si>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</si>
  <si>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</si>
  <si>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</si>
  <si>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</si>
  <si>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</si>
  <si>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</si>
  <si>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</si>
  <si>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</si>
  <si>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</si>
  <si>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</si>
  <si>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</si>
  <si>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</si>
  <si>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</si>
  <si>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</si>
  <si>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</si>
  <si>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</si>
  <si>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</si>
  <si>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</si>
  <si>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</si>
  <si>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</si>
  <si>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</si>
  <si>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</si>
  <si>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</si>
  <si>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</si>
  <si>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</si>
  <si>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</si>
  <si>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</si>
  <si>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</si>
  <si>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</si>
  <si>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</si>
  <si>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</si>
  <si>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</si>
  <si>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</si>
  <si>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</si>
  <si>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</si>
  <si>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</si>
  <si>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</si>
  <si>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</si>
  <si>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</si>
  <si>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</si>
  <si>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</si>
  <si>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</si>
  <si>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</si>
  <si>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</si>
  <si>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</si>
  <si>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</si>
  <si>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</si>
  <si>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</si>
  <si>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</si>
  <si>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</si>
  <si>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</si>
  <si>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</si>
  <si>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</si>
  <si>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</si>
  <si>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</si>
  <si>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</si>
  <si>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</si>
  <si>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</si>
  <si>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</si>
  <si>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</si>
  <si>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</si>
  <si>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</si>
  <si>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</si>
  <si>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</si>
  <si>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</si>
  <si>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</si>
  <si>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</si>
  <si>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</si>
  <si>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</si>
  <si>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</si>
  <si>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</si>
  <si>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</si>
  <si>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</si>
  <si>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</si>
  <si>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</si>
  <si>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</si>
  <si>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</si>
  <si>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</si>
  <si>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</si>
  <si>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</si>
  <si>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</si>
  <si>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</si>
  <si>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</si>
  <si>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</si>
  <si>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</si>
  <si>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</si>
  <si>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</si>
  <si>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</si>
  <si>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</si>
  <si>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</si>
  <si>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</si>
  <si>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</si>
  <si>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</si>
  <si>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</si>
  <si>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</si>
  <si>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</si>
  <si>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</si>
  <si>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</si>
  <si>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</si>
  <si>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</si>
  <si>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</si>
  <si>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</si>
  <si>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</si>
  <si>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</si>
  <si>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</si>
  <si>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</si>
  <si>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</si>
  <si>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</si>
  <si>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</si>
  <si>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</si>
  <si>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</si>
  <si>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</si>
  <si>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</si>
  <si>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</si>
  <si>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</si>
  <si>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</si>
  <si>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</si>
  <si>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</si>
  <si>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</si>
  <si>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</si>
  <si>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</si>
  <si>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</si>
  <si>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</si>
  <si>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</si>
  <si>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</si>
  <si>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</si>
  <si>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</si>
  <si>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</si>
  <si>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</si>
  <si>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</si>
  <si>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</si>
  <si>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</si>
  <si>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</si>
  <si>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</si>
  <si>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</si>
  <si>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</si>
  <si>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</si>
  <si>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</si>
  <si>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</si>
  <si>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</si>
  <si>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</si>
  <si>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</si>
  <si>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</si>
  <si>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</si>
  <si>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</si>
  <si>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</si>
  <si>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</si>
  <si>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</si>
  <si>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</si>
  <si>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</si>
  <si>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</si>
  <si>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</si>
  <si>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</si>
  <si>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</si>
  <si>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</si>
  <si>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</si>
  <si>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</si>
  <si>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</si>
  <si>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</si>
  <si>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</si>
  <si>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</si>
  <si>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</si>
  <si>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</si>
  <si>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</si>
  <si>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</si>
  <si>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</si>
  <si>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</si>
  <si>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</si>
  <si>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</si>
  <si>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</si>
  <si>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</si>
  <si>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</si>
  <si>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</si>
  <si>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</si>
  <si>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</si>
  <si>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</si>
  <si>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</si>
  <si>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</si>
  <si>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</si>
  <si>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</si>
  <si>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</si>
  <si>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</si>
  <si>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</si>
  <si>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</si>
  <si>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</si>
  <si>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</si>
  <si>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</si>
  <si>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</si>
  <si>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</si>
  <si>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</si>
  <si>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</si>
  <si>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</si>
  <si>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</si>
  <si>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</si>
  <si>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</si>
  <si>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</si>
  <si>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</si>
  <si>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</si>
  <si>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</si>
  <si>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</si>
  <si>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</si>
  <si>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</si>
  <si>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</si>
  <si>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</si>
  <si>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</si>
  <si>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</si>
  <si>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</si>
  <si>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</si>
  <si>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</si>
  <si>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</si>
  <si>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</si>
  <si>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</si>
  <si>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</si>
  <si>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</si>
  <si>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</si>
  <si>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</si>
  <si>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</si>
  <si>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</si>
  <si>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</si>
  <si>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</si>
  <si>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</si>
  <si>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</si>
  <si>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</si>
  <si>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</si>
  <si>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</si>
  <si>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</si>
  <si>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</si>
  <si>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</si>
  <si>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</si>
  <si>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</si>
  <si>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</si>
  <si>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</si>
  <si>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</si>
  <si>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</si>
  <si>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</si>
  <si>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</si>
  <si>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</si>
  <si>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</si>
  <si>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</si>
  <si>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</si>
  <si>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</si>
  <si>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</si>
  <si>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</si>
  <si>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</si>
  <si>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</si>
  <si>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</si>
  <si>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</si>
  <si>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</si>
  <si>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</si>
  <si>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</si>
  <si>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</si>
  <si>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</si>
  <si>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</si>
  <si>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</si>
  <si>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</si>
  <si>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</si>
  <si>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</si>
  <si>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</si>
  <si>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</si>
  <si>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</si>
  <si>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</si>
  <si>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</si>
  <si>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</si>
  <si>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</si>
  <si>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</si>
  <si>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</si>
  <si>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</si>
  <si>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</si>
  <si>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</si>
  <si>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</si>
  <si>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</si>
  <si>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</si>
  <si>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</si>
  <si>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</si>
  <si>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</si>
  <si>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</si>
  <si>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</si>
  <si>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</si>
  <si>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</si>
  <si>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</si>
  <si>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</si>
  <si>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</si>
  <si>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</si>
  <si>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</si>
  <si>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</si>
  <si>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</si>
  <si>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</si>
  <si>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</si>
  <si>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</si>
  <si>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</si>
  <si>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</si>
  <si>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</si>
  <si>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</si>
  <si>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</si>
  <si>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</si>
  <si>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</si>
  <si>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</si>
  <si>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</si>
  <si>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</si>
  <si>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</si>
  <si>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</si>
  <si>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</si>
  <si>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</si>
  <si>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</si>
  <si>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</si>
  <si>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</si>
  <si>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</si>
  <si>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</si>
  <si>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</si>
  <si>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</si>
  <si>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</si>
  <si>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</si>
  <si>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</si>
  <si>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</si>
  <si>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</si>
  <si>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</si>
  <si>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</si>
  <si>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</si>
  <si>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</si>
  <si>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</si>
  <si>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</si>
  <si>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</si>
  <si>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</si>
  <si>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</si>
  <si>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</si>
  <si>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</si>
  <si>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</si>
  <si>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</si>
  <si>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</si>
  <si>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</si>
  <si>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</si>
  <si>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</si>
  <si>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</si>
  <si>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</si>
  <si>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</si>
  <si>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</si>
  <si>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</si>
  <si>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</si>
  <si>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</si>
  <si>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</si>
  <si>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</si>
  <si>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</si>
  <si>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</si>
  <si>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</si>
  <si>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</si>
  <si>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</si>
  <si>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</si>
  <si>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</si>
  <si>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</si>
  <si>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</si>
  <si>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</si>
  <si>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</si>
  <si>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</si>
  <si>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</si>
  <si>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</si>
  <si>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</si>
  <si>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</si>
  <si>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</si>
  <si>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</si>
  <si>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</si>
  <si>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</si>
  <si>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</si>
  <si>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</si>
  <si>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</si>
  <si>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</si>
  <si>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</si>
  <si>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</si>
  <si>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</si>
  <si>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</si>
  <si>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</si>
  <si>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</si>
  <si>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</si>
  <si>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</si>
  <si>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</si>
  <si>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</si>
  <si>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</si>
  <si>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</si>
  <si>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</si>
  <si>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</si>
  <si>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</si>
  <si>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</si>
  <si>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</si>
  <si>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</si>
  <si>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</si>
  <si>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</si>
  <si>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</si>
  <si>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</si>
  <si>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</si>
  <si>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</si>
  <si>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</si>
  <si>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</si>
  <si>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</si>
  <si>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</si>
  <si>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</si>
  <si>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</si>
  <si>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</si>
  <si>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</si>
  <si>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</si>
  <si>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</si>
  <si>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</si>
  <si>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</si>
  <si>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</si>
  <si>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</si>
  <si>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</si>
  <si>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</si>
  <si>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</si>
  <si>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</si>
  <si>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</si>
  <si>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</si>
  <si>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</si>
  <si>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</si>
  <si>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</si>
  <si>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</si>
  <si>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</si>
  <si>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</si>
  <si>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</si>
  <si>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</si>
  <si>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</si>
  <si>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</si>
  <si>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</si>
  <si>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</si>
  <si>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</si>
  <si>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</si>
  <si>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</si>
  <si>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</si>
  <si>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</si>
  <si>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</si>
  <si>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</si>
  <si>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</si>
  <si>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</si>
  <si>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</si>
  <si>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</si>
  <si>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</si>
  <si>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</si>
  <si>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</si>
  <si>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</si>
  <si>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</si>
  <si>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</si>
  <si>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</si>
  <si>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</si>
  <si>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</si>
  <si>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</si>
  <si>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</si>
  <si>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</si>
  <si>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</si>
  <si>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</si>
  <si>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</si>
  <si>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</si>
  <si>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</si>
  <si>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</si>
  <si>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</si>
  <si>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</si>
  <si>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</si>
  <si>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</si>
  <si>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</si>
  <si>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</si>
  <si>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</si>
  <si>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</si>
  <si>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</si>
  <si>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</si>
  <si>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</si>
  <si>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</si>
  <si>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</si>
  <si>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</si>
  <si>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</si>
  <si>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</si>
  <si>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</si>
  <si>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</si>
  <si>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</si>
  <si>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</si>
  <si>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</si>
  <si>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</si>
  <si>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</si>
  <si>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</si>
  <si>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</si>
  <si>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</si>
  <si>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</si>
  <si>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</si>
  <si>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</si>
  <si>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</si>
  <si>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</si>
  <si>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</si>
  <si>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</si>
  <si>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</si>
  <si>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</si>
  <si>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</si>
  <si>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</si>
  <si>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</si>
  <si>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</si>
  <si>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</si>
  <si>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</si>
  <si>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</si>
  <si>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</si>
  <si>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</si>
  <si>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</si>
  <si>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</si>
  <si>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</si>
  <si>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</si>
  <si>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</si>
  <si>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</si>
  <si>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</si>
  <si>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</si>
  <si>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</si>
  <si>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</si>
  <si>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</si>
  <si>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</si>
  <si>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</si>
  <si>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</si>
  <si>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</si>
  <si>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</si>
  <si>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</si>
  <si>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</si>
  <si>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</si>
  <si>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</si>
  <si>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</si>
  <si>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</si>
  <si>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</si>
  <si>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</si>
  <si>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</si>
  <si>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</si>
  <si>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</si>
  <si>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</si>
  <si>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</si>
  <si>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</si>
  <si>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</si>
  <si>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</si>
  <si>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</si>
  <si>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</si>
  <si>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</si>
  <si>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</si>
  <si>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</si>
  <si>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</si>
  <si>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</si>
  <si>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</si>
  <si>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</si>
  <si>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</si>
  <si>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</si>
  <si>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</si>
  <si>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</si>
  <si>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</si>
  <si>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</si>
  <si>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</si>
  <si>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</si>
  <si>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</si>
  <si>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</si>
  <si>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</si>
  <si>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</si>
  <si>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</si>
  <si>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</si>
  <si>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</si>
  <si>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</si>
  <si>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</si>
  <si>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</si>
  <si>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</si>
  <si>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</si>
  <si>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</si>
  <si>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</si>
  <si>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</si>
  <si>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</si>
  <si>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</si>
  <si>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</si>
  <si>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</si>
  <si>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</si>
  <si>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</si>
  <si>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</si>
  <si>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</si>
  <si>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</si>
  <si>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</si>
  <si>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</si>
  <si>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</si>
  <si>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</si>
  <si>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</si>
  <si>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</si>
  <si>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</si>
  <si>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</si>
  <si>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</si>
  <si>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</si>
  <si>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</si>
  <si>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</si>
  <si>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</si>
  <si>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</si>
  <si>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</si>
  <si>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</si>
  <si>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</si>
  <si>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</si>
  <si>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</si>
  <si>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</si>
  <si>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</si>
  <si>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</si>
  <si>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</si>
  <si>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</si>
  <si>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</si>
  <si>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</si>
  <si>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</si>
  <si>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</si>
  <si>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</si>
  <si>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</si>
  <si>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</si>
  <si>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</si>
  <si>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</si>
  <si>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</si>
  <si>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</si>
  <si>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</si>
  <si>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</si>
  <si>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</si>
  <si>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</si>
  <si>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</si>
  <si>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</si>
  <si>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</si>
  <si>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</si>
  <si>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</si>
  <si>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</si>
  <si>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</si>
  <si>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</si>
  <si>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</si>
  <si>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</si>
  <si>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</si>
  <si>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</si>
  <si>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</si>
  <si>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</si>
  <si>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</si>
  <si>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</si>
  <si>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</si>
  <si>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</si>
  <si>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</si>
  <si>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</si>
  <si>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</si>
  <si>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</si>
  <si>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</si>
  <si>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</si>
  <si>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</si>
  <si>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</si>
  <si>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</si>
  <si>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</si>
  <si>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</si>
  <si>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</si>
  <si>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</si>
  <si>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</si>
  <si>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</si>
  <si>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</si>
  <si>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</si>
  <si>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</si>
  <si>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</si>
  <si>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</si>
  <si>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</si>
  <si>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</si>
  <si>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</si>
  <si>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</si>
  <si>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</si>
  <si>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</si>
  <si>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</si>
  <si>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</si>
  <si>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</si>
  <si>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</si>
  <si>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</si>
  <si>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</si>
  <si>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</si>
  <si>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</si>
  <si>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</si>
  <si>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</si>
  <si>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</si>
  <si>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</si>
  <si>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</si>
  <si>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</si>
  <si>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</si>
  <si>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</si>
  <si>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</si>
  <si>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</si>
  <si>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</si>
  <si>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</si>
  <si>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</si>
  <si>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</si>
  <si>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</si>
  <si>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</si>
  <si>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</si>
  <si>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</si>
  <si>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</si>
  <si>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</si>
  <si>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</si>
  <si>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</si>
  <si>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</si>
  <si>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</si>
  <si>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</si>
  <si>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</si>
  <si>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</si>
  <si>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</si>
  <si>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</si>
  <si>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</si>
  <si>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</si>
  <si>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</si>
  <si>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</si>
  <si>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</si>
  <si>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</si>
  <si>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</si>
  <si>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</si>
  <si>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</si>
  <si>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</si>
  <si>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</si>
  <si>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</si>
  <si>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</si>
  <si>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</si>
  <si>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</si>
  <si>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</si>
  <si>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</si>
  <si>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</si>
  <si>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</si>
  <si>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</si>
  <si>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</si>
  <si>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</si>
  <si>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</si>
  <si>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</si>
  <si>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</si>
  <si>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</si>
  <si>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</si>
  <si>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</si>
  <si>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</si>
  <si>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</si>
  <si>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</si>
  <si>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</si>
  <si>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</si>
  <si>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</si>
  <si>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</si>
  <si>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</si>
  <si>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</si>
  <si>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</si>
  <si>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</si>
  <si>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</si>
  <si>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</si>
  <si>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</si>
  <si>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</si>
  <si>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</si>
  <si>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</si>
  <si>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</si>
  <si>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</si>
  <si>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</si>
  <si>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</si>
  <si>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</si>
  <si>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</si>
  <si>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</si>
  <si>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</si>
  <si>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</si>
  <si>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</si>
  <si>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</si>
  <si>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</si>
  <si>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</si>
  <si>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</si>
  <si>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</si>
  <si>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</si>
  <si>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</si>
  <si>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</si>
  <si>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</si>
  <si>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</si>
  <si>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</si>
  <si>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</si>
  <si>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</si>
  <si>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</si>
  <si>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</si>
  <si>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</si>
  <si>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</si>
  <si>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</si>
  <si>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</si>
  <si>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</si>
  <si>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</si>
  <si>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</si>
  <si>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</si>
  <si>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</si>
  <si>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</si>
  <si>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</si>
  <si>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</si>
  <si>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</si>
  <si>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</si>
  <si>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</si>
  <si>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</si>
  <si>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</si>
  <si>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</si>
  <si>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</si>
  <si>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</si>
  <si>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</si>
  <si>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</si>
  <si>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</si>
  <si>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</si>
  <si>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</si>
  <si>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</si>
  <si>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</si>
  <si>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</si>
  <si>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</si>
  <si>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</si>
  <si>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</si>
  <si>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</si>
  <si>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</si>
  <si>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</si>
  <si>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</si>
  <si>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</si>
  <si>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</si>
  <si>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</si>
  <si>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</si>
  <si>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</si>
  <si>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</si>
  <si>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</si>
  <si>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</si>
  <si>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</si>
  <si>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</si>
  <si>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</si>
  <si>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</si>
  <si>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</si>
  <si>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</si>
  <si>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</si>
  <si>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</si>
  <si>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</si>
  <si>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</si>
  <si>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</si>
  <si>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</si>
  <si>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</si>
  <si>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</si>
  <si>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</si>
  <si>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</si>
  <si>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</si>
  <si>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</si>
  <si>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</si>
  <si>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</si>
  <si>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</si>
  <si>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</si>
  <si>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</si>
  <si>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</si>
  <si>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</si>
  <si>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</si>
  <si>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</si>
  <si>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</si>
  <si>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</si>
  <si>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</si>
  <si>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</si>
  <si>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</si>
  <si>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</si>
  <si>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</si>
  <si>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</si>
  <si>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</si>
  <si>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</si>
  <si>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</si>
  <si>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</si>
  <si>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</si>
  <si>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</si>
  <si>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</si>
  <si>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</si>
  <si>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</si>
  <si>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</si>
  <si>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</si>
  <si>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</si>
  <si>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</si>
  <si>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</si>
  <si>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</si>
  <si>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</si>
  <si>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</si>
  <si>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</si>
  <si>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</si>
  <si>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</si>
  <si>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</si>
  <si>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</si>
  <si>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</si>
  <si>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</si>
  <si>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</si>
  <si>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</si>
  <si>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</si>
  <si>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</si>
  <si>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</si>
  <si>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</si>
  <si>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</si>
  <si>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</si>
  <si>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</si>
  <si>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</si>
  <si>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</si>
  <si>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</si>
  <si>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</si>
  <si>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</si>
  <si>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</si>
  <si>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</si>
  <si>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</si>
  <si>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</si>
  <si>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</si>
  <si>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</si>
  <si>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</si>
  <si>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</si>
  <si>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</si>
  <si>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</si>
  <si>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</si>
  <si>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</si>
  <si>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</si>
  <si>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</si>
  <si>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</si>
  <si>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</si>
  <si>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</si>
  <si>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</si>
  <si>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</si>
  <si>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</si>
  <si>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</si>
  <si>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</si>
  <si>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</si>
  <si>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</si>
  <si>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</si>
  <si>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</si>
  <si>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</si>
  <si>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</si>
  <si>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</si>
  <si>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</si>
  <si>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</si>
  <si>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</si>
  <si>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</si>
  <si>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</si>
  <si>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</si>
  <si>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</si>
  <si>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</si>
  <si>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</si>
  <si>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</si>
  <si>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</si>
  <si>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</si>
  <si>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</si>
  <si>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</si>
  <si>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</si>
  <si>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</si>
  <si>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</si>
  <si>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</si>
  <si>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</si>
  <si>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</si>
  <si>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</si>
  <si>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</si>
  <si>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</si>
  <si>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</si>
  <si>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</si>
  <si>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</si>
  <si>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</si>
  <si>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</si>
  <si>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</si>
  <si>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</si>
  <si>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</si>
  <si>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</si>
  <si>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</si>
  <si>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</si>
  <si>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</si>
  <si>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</si>
  <si>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</si>
  <si>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</si>
  <si>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</si>
  <si>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</si>
  <si>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</si>
  <si>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</si>
  <si>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</si>
  <si>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</si>
  <si>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</si>
  <si>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</si>
  <si>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</si>
  <si>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</si>
  <si>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</si>
  <si>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</si>
  <si>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</si>
  <si>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</si>
  <si>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</si>
  <si>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</si>
  <si>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</si>
  <si>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</si>
  <si>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</si>
  <si>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</si>
  <si>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</si>
  <si>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</si>
  <si>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</si>
  <si>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</si>
  <si>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</si>
  <si>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</si>
  <si>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</si>
  <si>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</si>
  <si>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</si>
  <si>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</si>
  <si>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</si>
  <si>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</si>
  <si>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</si>
  <si>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</si>
  <si>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</si>
  <si>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</si>
  <si>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</si>
  <si>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</si>
  <si>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</si>
  <si>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</si>
  <si>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</si>
  <si>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</si>
  <si>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</si>
  <si>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</si>
  <si>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</si>
  <si>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</si>
  <si>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</si>
  <si>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</si>
  <si>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</si>
  <si>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</si>
  <si>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</si>
  <si>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</si>
  <si>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</si>
  <si>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</si>
  <si>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</si>
  <si>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</si>
  <si>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</si>
  <si>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</si>
  <si>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</si>
  <si>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</si>
  <si>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</si>
  <si>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</si>
  <si>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</si>
  <si>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</si>
  <si>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</si>
  <si>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</si>
  <si>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</si>
  <si>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</si>
  <si>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</si>
  <si>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</si>
  <si>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</si>
  <si>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</si>
  <si>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</si>
  <si>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</si>
  <si>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</si>
  <si>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</si>
  <si>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</si>
  <si>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</si>
  <si>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</si>
  <si>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</si>
  <si>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</si>
  <si>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</si>
  <si>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</si>
  <si>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</si>
  <si>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</si>
  <si>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</si>
  <si>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</si>
  <si>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</si>
  <si>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</si>
  <si>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</si>
  <si>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</si>
  <si>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</si>
  <si>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</si>
  <si>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</si>
  <si>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</si>
  <si>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</si>
  <si>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</si>
  <si>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</si>
  <si>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</si>
  <si>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</si>
  <si>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</si>
  <si>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</si>
  <si>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</si>
  <si>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</si>
  <si>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</si>
  <si>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</si>
  <si>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</si>
  <si>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</si>
  <si>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</si>
  <si>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</si>
  <si>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</si>
  <si>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</si>
  <si>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</si>
  <si>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</si>
  <si>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</si>
  <si>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</si>
  <si>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</si>
  <si>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</si>
  <si>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</si>
  <si>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</si>
  <si>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</si>
  <si>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</si>
  <si>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</si>
  <si>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</si>
  <si>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</si>
  <si>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</si>
  <si>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</si>
  <si>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</si>
  <si>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</si>
  <si>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</si>
  <si>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</si>
  <si>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</si>
  <si>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</si>
  <si>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</si>
  <si>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</si>
  <si>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</si>
  <si>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</si>
  <si>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</si>
  <si>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</si>
  <si>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</si>
  <si>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</si>
  <si>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</si>
  <si>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</si>
  <si>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</si>
  <si>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</si>
  <si>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</si>
  <si>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</si>
  <si>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</si>
  <si>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</si>
  <si>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</si>
  <si>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</si>
  <si>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</si>
  <si>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</si>
  <si>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</si>
  <si>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</si>
  <si>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</si>
  <si>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</si>
  <si>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</si>
  <si>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</si>
  <si>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</si>
  <si>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</si>
  <si>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</si>
  <si>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</si>
  <si>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</si>
  <si>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</si>
  <si>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</si>
  <si>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</si>
  <si>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</si>
  <si>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</si>
  <si>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</si>
  <si>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</si>
  <si>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</si>
  <si>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</si>
  <si>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</si>
  <si>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</si>
  <si>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</si>
  <si>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</si>
  <si>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</si>
  <si>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</si>
  <si>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</si>
  <si>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</si>
  <si>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</si>
  <si>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</si>
  <si>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</si>
  <si>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</si>
  <si>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</si>
  <si>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</si>
  <si>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</si>
  <si>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</si>
  <si>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</si>
  <si>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</si>
  <si>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</si>
  <si>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</si>
  <si>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</si>
  <si>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</si>
  <si>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</si>
  <si>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</si>
  <si>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</si>
  <si>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</si>
  <si>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</si>
  <si>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</si>
  <si>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</si>
  <si>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</si>
  <si>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</si>
  <si>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</si>
  <si>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</si>
  <si>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</si>
  <si>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</si>
  <si>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</si>
  <si>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</si>
  <si>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</si>
  <si>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</si>
  <si>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</si>
  <si>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</si>
  <si>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</si>
  <si>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</si>
  <si>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</si>
  <si>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</si>
  <si>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</si>
  <si>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</si>
  <si>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</si>
  <si>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</si>
  <si>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</si>
  <si>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</si>
  <si>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</si>
  <si>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</si>
  <si>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</si>
  <si>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</si>
  <si>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</si>
  <si>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</si>
  <si>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</si>
  <si>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</si>
  <si>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</si>
  <si>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</si>
  <si>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</si>
  <si>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</si>
  <si>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</si>
  <si>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</si>
  <si>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</si>
  <si>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</si>
  <si>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</si>
  <si>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</si>
  <si>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</si>
  <si>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</si>
  <si>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</si>
  <si>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</si>
  <si>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</si>
  <si>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</si>
  <si>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</si>
  <si>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</si>
  <si>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</si>
  <si>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</si>
  <si>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</si>
  <si>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</si>
  <si>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</si>
  <si>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</si>
  <si>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</si>
  <si>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</si>
  <si>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</si>
  <si>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</si>
  <si>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</si>
  <si>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</si>
  <si>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</si>
  <si>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</si>
  <si>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</si>
  <si>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</si>
  <si>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</si>
  <si>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</si>
  <si>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</si>
  <si>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</si>
  <si>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</si>
  <si>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</si>
  <si>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</si>
  <si>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</si>
  <si>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</si>
  <si>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</si>
  <si>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</si>
  <si>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</si>
  <si>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</si>
  <si>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</si>
  <si>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</si>
  <si>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</si>
  <si>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</si>
  <si>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</si>
  <si>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</si>
  <si>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</si>
  <si>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</si>
  <si>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</si>
  <si>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</si>
  <si>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</si>
  <si>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</si>
  <si>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</si>
  <si>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</si>
  <si>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</si>
  <si>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</si>
  <si>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</si>
  <si>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</si>
  <si>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</si>
  <si>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</si>
  <si>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</si>
  <si>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</si>
  <si>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</si>
  <si>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</si>
  <si>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</si>
  <si>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</si>
  <si>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</si>
  <si>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</si>
  <si>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</si>
  <si>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</si>
  <si>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</si>
  <si>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</si>
  <si>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</si>
  <si>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</si>
  <si>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</si>
  <si>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</si>
  <si>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</si>
  <si>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</si>
  <si>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</si>
  <si>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</si>
  <si>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</si>
  <si>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</si>
  <si>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</si>
  <si>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</si>
  <si>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</si>
  <si>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</si>
  <si>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</si>
  <si>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</si>
  <si>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</si>
  <si>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</si>
  <si>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</si>
  <si>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</si>
  <si>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</si>
  <si>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</si>
  <si>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</si>
  <si>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</si>
  <si>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</si>
  <si>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</si>
  <si>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</si>
  <si>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</si>
  <si>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</si>
  <si>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</si>
  <si>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</si>
  <si>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</si>
  <si>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</si>
  <si>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</si>
  <si>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</si>
  <si>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</si>
  <si>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</si>
  <si>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</si>
  <si>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</si>
  <si>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</si>
  <si>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</si>
  <si>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</si>
  <si>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</si>
  <si>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ERNESTINOVO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</si>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</sst>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cols>
    <col min="1" max="1" width="5.109375" style="1" customWidth="1"/>
    <col min="2" max="2" width="8.44140625" style="1" customWidth="1"/>
    <col min="3" max="12" width="17.5546875" style="1" customWidth="1"/>
    <col min="13" max="26" width="8" style="1" customWidth="1"/>
  </cols>
  <sheetData>
    <row r="1" spans="1:26" ht="12.75" customHeight="1">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c r="A2" s="6">
        <v>151</v>
      </c>
      <c r="B2" s="7">
        <v>1</v>
      </c>
      <c r="C2" s="7">
        <f>'PR-RAS'!D6</f>
        <v>1592987.25</v>
      </c>
      <c r="D2" s="7">
        <f>'PR-RAS'!E6</f>
        <v>3214675.9</v>
      </c>
      <c r="E2" s="7">
        <v>0</v>
      </c>
      <c r="F2" s="7">
        <v>0</v>
      </c>
      <c r="G2" s="8">
        <f t="shared" ref="G2:G274" si="0">(B2/1000)*(C2*1+D2*2)</f>
        <v>8022.3390499999996</v>
      </c>
      <c r="H2" s="8">
        <f t="shared" ref="H2:H274" si="1">ABS(C2-ROUND(C2,0))+ABS(D2-ROUND(D2,0))</f>
        <v>0.35000000009313226</v>
      </c>
      <c r="I2" s="9">
        <v>0</v>
      </c>
      <c r="J2" s="4"/>
      <c r="K2" s="5"/>
      <c r="L2" s="5"/>
      <c r="M2" s="5"/>
      <c r="N2" s="5"/>
      <c r="O2" s="5"/>
      <c r="P2" s="5"/>
      <c r="Q2" s="5"/>
      <c r="R2" s="5"/>
      <c r="S2" s="5"/>
      <c r="T2" s="5"/>
      <c r="U2" s="5"/>
      <c r="V2" s="5"/>
      <c r="W2" s="5"/>
      <c r="X2" s="5"/>
      <c r="Y2" s="5"/>
      <c r="Z2" s="5"/>
    </row>
    <row r="3" spans="1:26" ht="12.75" customHeight="1">
      <c r="A3" s="10">
        <v>151</v>
      </c>
      <c r="B3" s="2">
        <v>2</v>
      </c>
      <c r="C3" s="2">
        <f>'PR-RAS'!D7</f>
        <v>281917.34999999998</v>
      </c>
      <c r="D3" s="2">
        <f>'PR-RAS'!E7</f>
        <v>336108.86</v>
      </c>
      <c r="E3" s="2">
        <v>0</v>
      </c>
      <c r="F3" s="2">
        <v>0</v>
      </c>
      <c r="G3" s="3">
        <f t="shared" si="0"/>
        <v>1908.2701399999999</v>
      </c>
      <c r="H3" s="3">
        <f t="shared" si="1"/>
        <v>0.48999999999068677</v>
      </c>
      <c r="I3" s="11">
        <v>0</v>
      </c>
      <c r="J3" s="4"/>
      <c r="K3" s="5"/>
      <c r="L3" s="5"/>
      <c r="M3" s="5"/>
      <c r="N3" s="5"/>
      <c r="O3" s="5"/>
      <c r="P3" s="5"/>
      <c r="Q3" s="5"/>
      <c r="R3" s="5"/>
      <c r="S3" s="5"/>
      <c r="T3" s="5"/>
      <c r="U3" s="5"/>
      <c r="V3" s="5"/>
      <c r="W3" s="5"/>
      <c r="X3" s="5"/>
      <c r="Y3" s="5"/>
      <c r="Z3" s="5"/>
    </row>
    <row r="4" spans="1:26" ht="12.75" customHeight="1">
      <c r="A4" s="10">
        <v>151</v>
      </c>
      <c r="B4" s="2">
        <v>3</v>
      </c>
      <c r="C4" s="2">
        <f>'PR-RAS'!D8</f>
        <v>265718.83</v>
      </c>
      <c r="D4" s="2">
        <f>'PR-RAS'!E8</f>
        <v>310266.84999999998</v>
      </c>
      <c r="E4" s="2">
        <v>0</v>
      </c>
      <c r="F4" s="2">
        <v>0</v>
      </c>
      <c r="G4" s="3">
        <f t="shared" si="0"/>
        <v>2658.7575900000002</v>
      </c>
      <c r="H4" s="3">
        <f t="shared" si="1"/>
        <v>0.32000000000698492</v>
      </c>
      <c r="I4" s="11">
        <v>0</v>
      </c>
      <c r="J4" s="4"/>
      <c r="K4" s="5"/>
      <c r="L4" s="5"/>
      <c r="M4" s="5"/>
      <c r="N4" s="5"/>
      <c r="O4" s="5"/>
      <c r="P4" s="5"/>
      <c r="Q4" s="5"/>
      <c r="R4" s="5"/>
      <c r="S4" s="5"/>
      <c r="T4" s="5"/>
      <c r="U4" s="5"/>
      <c r="V4" s="5"/>
      <c r="W4" s="5"/>
      <c r="X4" s="5"/>
      <c r="Y4" s="5"/>
      <c r="Z4" s="5"/>
    </row>
    <row r="5" spans="1:26" ht="12.75" customHeight="1">
      <c r="A5" s="10">
        <v>151</v>
      </c>
      <c r="B5" s="2">
        <v>4</v>
      </c>
      <c r="C5" s="2">
        <f>'PR-RAS'!D9</f>
        <v>335171.68</v>
      </c>
      <c r="D5" s="2">
        <f>'PR-RAS'!E9</f>
        <v>391443.85</v>
      </c>
      <c r="E5" s="2">
        <v>0</v>
      </c>
      <c r="F5" s="2">
        <v>0</v>
      </c>
      <c r="G5" s="3">
        <f t="shared" si="0"/>
        <v>4472.2375199999997</v>
      </c>
      <c r="H5" s="3">
        <f t="shared" si="1"/>
        <v>0.47000000003026798</v>
      </c>
      <c r="I5" s="11">
        <v>0</v>
      </c>
      <c r="J5" s="4"/>
      <c r="K5" s="5"/>
      <c r="L5" s="5"/>
      <c r="M5" s="5"/>
      <c r="N5" s="5"/>
      <c r="O5" s="5"/>
      <c r="P5" s="5"/>
      <c r="Q5" s="5"/>
      <c r="R5" s="5"/>
      <c r="S5" s="5"/>
      <c r="T5" s="5"/>
      <c r="U5" s="5"/>
      <c r="V5" s="5"/>
      <c r="W5" s="5"/>
      <c r="X5" s="5"/>
      <c r="Y5" s="5"/>
      <c r="Z5" s="5"/>
    </row>
    <row r="6" spans="1:26" ht="12.75" customHeight="1">
      <c r="A6" s="10">
        <v>151</v>
      </c>
      <c r="B6" s="2">
        <v>5</v>
      </c>
      <c r="C6" s="2">
        <f>'PR-RAS'!D10</f>
        <v>23770.71</v>
      </c>
      <c r="D6" s="2">
        <f>'PR-RAS'!E10</f>
        <v>25796.880000000001</v>
      </c>
      <c r="E6" s="2">
        <v>0</v>
      </c>
      <c r="F6" s="2">
        <v>0</v>
      </c>
      <c r="G6" s="3">
        <f t="shared" si="0"/>
        <v>376.82235000000003</v>
      </c>
      <c r="H6" s="3">
        <f t="shared" si="1"/>
        <v>0.40999999999985448</v>
      </c>
      <c r="I6" s="11">
        <v>0</v>
      </c>
      <c r="J6" s="4"/>
      <c r="K6" s="5"/>
      <c r="L6" s="5"/>
      <c r="M6" s="5"/>
      <c r="N6" s="5"/>
      <c r="O6" s="5"/>
      <c r="P6" s="5"/>
      <c r="Q6" s="5"/>
      <c r="R6" s="5"/>
      <c r="S6" s="5"/>
      <c r="T6" s="5"/>
      <c r="U6" s="5"/>
      <c r="V6" s="5"/>
      <c r="W6" s="5"/>
      <c r="X6" s="5"/>
      <c r="Y6" s="5"/>
      <c r="Z6" s="5"/>
    </row>
    <row r="7" spans="1:26" ht="12.75" customHeight="1">
      <c r="A7" s="10">
        <v>151</v>
      </c>
      <c r="B7" s="2">
        <v>6</v>
      </c>
      <c r="C7" s="2">
        <f>'PR-RAS'!D11</f>
        <v>7362.68</v>
      </c>
      <c r="D7" s="2">
        <f>'PR-RAS'!E11</f>
        <v>7259.8</v>
      </c>
      <c r="E7" s="2">
        <v>0</v>
      </c>
      <c r="F7" s="2">
        <v>0</v>
      </c>
      <c r="G7" s="3">
        <f t="shared" si="0"/>
        <v>131.29367999999999</v>
      </c>
      <c r="H7" s="3">
        <f t="shared" si="1"/>
        <v>0.51999999999952706</v>
      </c>
      <c r="I7" s="11">
        <v>0</v>
      </c>
      <c r="J7" s="4"/>
      <c r="K7" s="5"/>
      <c r="L7" s="5"/>
      <c r="M7" s="5"/>
      <c r="N7" s="5"/>
      <c r="O7" s="5"/>
      <c r="P7" s="5"/>
      <c r="Q7" s="5"/>
      <c r="R7" s="5"/>
      <c r="S7" s="5"/>
      <c r="T7" s="5"/>
      <c r="U7" s="5"/>
      <c r="V7" s="5"/>
      <c r="W7" s="5"/>
      <c r="X7" s="5"/>
      <c r="Y7" s="5"/>
      <c r="Z7" s="5"/>
    </row>
    <row r="8" spans="1:26" ht="12.75" customHeight="1">
      <c r="A8" s="10">
        <v>151</v>
      </c>
      <c r="B8" s="2">
        <v>7</v>
      </c>
      <c r="C8" s="2">
        <f>'PR-RAS'!D12</f>
        <v>24223.08</v>
      </c>
      <c r="D8" s="2">
        <f>'PR-RAS'!E12</f>
        <v>29280.5</v>
      </c>
      <c r="E8" s="2">
        <v>0</v>
      </c>
      <c r="F8" s="2">
        <v>0</v>
      </c>
      <c r="G8" s="3">
        <f t="shared" si="0"/>
        <v>579.48856000000001</v>
      </c>
      <c r="H8" s="3">
        <f t="shared" si="1"/>
        <v>0.58000000000174623</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8663.39</v>
      </c>
      <c r="E9" s="2">
        <v>0</v>
      </c>
      <c r="F9" s="2">
        <v>0</v>
      </c>
      <c r="G9" s="3">
        <f t="shared" si="0"/>
        <v>138.61424</v>
      </c>
      <c r="H9" s="3">
        <f t="shared" si="1"/>
        <v>0.38999999999941792</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124809.32</v>
      </c>
      <c r="D11" s="2">
        <f>'PR-RAS'!E15</f>
        <v>152177.57</v>
      </c>
      <c r="E11" s="2">
        <v>0</v>
      </c>
      <c r="F11" s="2">
        <v>0</v>
      </c>
      <c r="G11" s="3">
        <f t="shared" si="0"/>
        <v>4291.6446000000005</v>
      </c>
      <c r="H11" s="3">
        <f t="shared" si="1"/>
        <v>0.75</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14923.42</v>
      </c>
      <c r="D19" s="2">
        <f>'PR-RAS'!E23</f>
        <v>24630.14</v>
      </c>
      <c r="E19" s="2">
        <v>0</v>
      </c>
      <c r="F19" s="2">
        <v>0</v>
      </c>
      <c r="G19" s="3">
        <f t="shared" si="0"/>
        <v>1155.3065999999999</v>
      </c>
      <c r="H19" s="3">
        <f t="shared" si="1"/>
        <v>0.55999999999949068</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0</v>
      </c>
      <c r="D20" s="2">
        <f>'PR-RAS'!E24</f>
        <v>383.72</v>
      </c>
      <c r="E20" s="2">
        <v>0</v>
      </c>
      <c r="F20" s="2">
        <v>0</v>
      </c>
      <c r="G20" s="3">
        <f t="shared" si="0"/>
        <v>14.58136</v>
      </c>
      <c r="H20" s="3">
        <f t="shared" si="1"/>
        <v>0.27999999999997272</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14923.42</v>
      </c>
      <c r="D23" s="2">
        <f>'PR-RAS'!E27</f>
        <v>24246.42</v>
      </c>
      <c r="E23" s="2">
        <v>0</v>
      </c>
      <c r="F23" s="2">
        <v>0</v>
      </c>
      <c r="G23" s="3">
        <f t="shared" si="0"/>
        <v>1395.1577199999997</v>
      </c>
      <c r="H23" s="3">
        <f t="shared" si="1"/>
        <v>0.83999999999832653</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1275.0999999999999</v>
      </c>
      <c r="D25" s="2">
        <f>'PR-RAS'!E29</f>
        <v>1211.8699999999999</v>
      </c>
      <c r="E25" s="2">
        <v>0</v>
      </c>
      <c r="F25" s="2">
        <v>0</v>
      </c>
      <c r="G25" s="3">
        <f t="shared" si="0"/>
        <v>88.77216</v>
      </c>
      <c r="H25" s="3">
        <f t="shared" si="1"/>
        <v>0.23000000000001819</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1275.0999999999999</v>
      </c>
      <c r="D27" s="2">
        <f>'PR-RAS'!E31</f>
        <v>1211.8699999999999</v>
      </c>
      <c r="E27" s="2">
        <v>0</v>
      </c>
      <c r="F27" s="2">
        <v>0</v>
      </c>
      <c r="G27" s="3">
        <f t="shared" si="0"/>
        <v>96.169839999999994</v>
      </c>
      <c r="H27" s="3">
        <f t="shared" si="1"/>
        <v>0.23000000000001819</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1102878.33</v>
      </c>
      <c r="D45" s="2">
        <f>'PR-RAS'!E49</f>
        <v>2733642.98</v>
      </c>
      <c r="E45" s="2">
        <v>0</v>
      </c>
      <c r="F45" s="2">
        <v>0</v>
      </c>
      <c r="G45" s="3">
        <f t="shared" si="0"/>
        <v>289087.22875999997</v>
      </c>
      <c r="H45" s="3">
        <f t="shared" si="1"/>
        <v>0.35000000009313226</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597078.78</v>
      </c>
      <c r="D54" s="2">
        <f>'PR-RAS'!E58</f>
        <v>1259793.0299999998</v>
      </c>
      <c r="E54" s="2">
        <v>0</v>
      </c>
      <c r="F54" s="2">
        <v>0</v>
      </c>
      <c r="G54" s="3">
        <f t="shared" si="0"/>
        <v>165183.23651999998</v>
      </c>
      <c r="H54" s="3">
        <f t="shared" si="1"/>
        <v>0.24999999976716936</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317977.15999999997</v>
      </c>
      <c r="D55" s="2">
        <f>'PR-RAS'!E59</f>
        <v>32948.400000000001</v>
      </c>
      <c r="E55" s="2">
        <v>0</v>
      </c>
      <c r="F55" s="2">
        <v>0</v>
      </c>
      <c r="G55" s="3">
        <f t="shared" si="0"/>
        <v>20729.193839999996</v>
      </c>
      <c r="H55" s="3">
        <f t="shared" si="1"/>
        <v>0.55999999997584382</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279101.62</v>
      </c>
      <c r="D56" s="2">
        <f>'PR-RAS'!E60</f>
        <v>1226844.6299999999</v>
      </c>
      <c r="E56" s="2">
        <v>0</v>
      </c>
      <c r="F56" s="2">
        <v>0</v>
      </c>
      <c r="G56" s="3">
        <f t="shared" si="0"/>
        <v>150303.49839999998</v>
      </c>
      <c r="H56" s="3">
        <f t="shared" si="1"/>
        <v>0.75000000011641532</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14040.6</v>
      </c>
      <c r="D57" s="2">
        <f>'PR-RAS'!E61</f>
        <v>0</v>
      </c>
      <c r="E57" s="2">
        <v>0</v>
      </c>
      <c r="F57" s="2">
        <v>0</v>
      </c>
      <c r="G57" s="3">
        <f t="shared" si="0"/>
        <v>786.27359999999999</v>
      </c>
      <c r="H57" s="3">
        <f t="shared" si="1"/>
        <v>0.3999999999996362</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14040.6</v>
      </c>
      <c r="D58" s="2">
        <f>'PR-RAS'!E62</f>
        <v>0</v>
      </c>
      <c r="E58" s="2">
        <v>0</v>
      </c>
      <c r="F58" s="2">
        <v>0</v>
      </c>
      <c r="G58" s="3">
        <f t="shared" si="0"/>
        <v>800.31420000000003</v>
      </c>
      <c r="H58" s="3">
        <f t="shared" si="1"/>
        <v>0.3999999999996362</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265227.53999999998</v>
      </c>
      <c r="E60" s="2">
        <v>0</v>
      </c>
      <c r="F60" s="2">
        <v>0</v>
      </c>
      <c r="G60" s="3">
        <f t="shared" si="0"/>
        <v>31296.849719999995</v>
      </c>
      <c r="H60" s="3">
        <f t="shared" si="1"/>
        <v>0.46000000002095476</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265227.53999999998</v>
      </c>
      <c r="E63" s="2">
        <v>0</v>
      </c>
      <c r="F63" s="2">
        <v>0</v>
      </c>
      <c r="G63" s="3">
        <f>(B63/1000)*(C63*1+D63*2)</f>
        <v>32888.214959999998</v>
      </c>
      <c r="H63" s="3">
        <f>ABS(C63-ROUND(C63,0))+ABS(D63-ROUND(D63,0))</f>
        <v>0.46000000002095476</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1025</v>
      </c>
      <c r="D64" s="2">
        <f>'PR-RAS'!E68</f>
        <v>57939.29</v>
      </c>
      <c r="E64" s="2">
        <v>0</v>
      </c>
      <c r="F64" s="2">
        <v>0</v>
      </c>
      <c r="G64" s="3">
        <f t="shared" si="0"/>
        <v>7364.9255400000002</v>
      </c>
      <c r="H64" s="3">
        <f t="shared" si="1"/>
        <v>0.29000000000087311</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1025</v>
      </c>
      <c r="D65" s="2">
        <f>'PR-RAS'!E69</f>
        <v>57939.29</v>
      </c>
      <c r="E65" s="2">
        <v>0</v>
      </c>
      <c r="F65" s="2">
        <v>0</v>
      </c>
      <c r="G65" s="3">
        <f t="shared" si="0"/>
        <v>7481.8291200000003</v>
      </c>
      <c r="H65" s="3">
        <f t="shared" si="1"/>
        <v>0.29000000000087311</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490733.95</v>
      </c>
      <c r="D70" s="2">
        <f>'PR-RAS'!E74</f>
        <v>1150683.1200000001</v>
      </c>
      <c r="E70" s="2">
        <v>0</v>
      </c>
      <c r="F70" s="2">
        <v>0</v>
      </c>
      <c r="G70" s="3">
        <f t="shared" si="0"/>
        <v>192654.91311000005</v>
      </c>
      <c r="H70" s="3">
        <f t="shared" si="1"/>
        <v>0.17000000010011718</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231627.53</v>
      </c>
      <c r="D71" s="2">
        <f>'PR-RAS'!E75</f>
        <v>171974.21</v>
      </c>
      <c r="E71" s="2">
        <v>0</v>
      </c>
      <c r="F71" s="2">
        <v>0</v>
      </c>
      <c r="G71" s="3">
        <f t="shared" si="0"/>
        <v>40290.316500000001</v>
      </c>
      <c r="H71" s="3">
        <f t="shared" si="1"/>
        <v>0.67999999999301508</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259106.42</v>
      </c>
      <c r="D72" s="2">
        <f>'PR-RAS'!E76</f>
        <v>978708.91</v>
      </c>
      <c r="E72" s="2">
        <v>0</v>
      </c>
      <c r="F72" s="2">
        <v>0</v>
      </c>
      <c r="G72" s="3">
        <f t="shared" si="0"/>
        <v>157373.22104</v>
      </c>
      <c r="H72" s="3">
        <f t="shared" si="1"/>
        <v>0.5099999999802094</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17441.66</v>
      </c>
      <c r="D78" s="2">
        <f>'PR-RAS'!E82</f>
        <v>30375.65</v>
      </c>
      <c r="E78" s="2">
        <v>0</v>
      </c>
      <c r="F78" s="2">
        <v>0</v>
      </c>
      <c r="G78" s="3">
        <f t="shared" si="0"/>
        <v>6020.8579200000004</v>
      </c>
      <c r="H78" s="3">
        <f t="shared" si="1"/>
        <v>0.68999999999869033</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75.87</v>
      </c>
      <c r="D79" s="2">
        <f>'PR-RAS'!E83</f>
        <v>155.63</v>
      </c>
      <c r="E79" s="2">
        <v>0</v>
      </c>
      <c r="F79" s="2">
        <v>0</v>
      </c>
      <c r="G79" s="3">
        <f t="shared" si="0"/>
        <v>30.19614</v>
      </c>
      <c r="H79" s="3">
        <f t="shared" si="1"/>
        <v>0.5</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67.83</v>
      </c>
      <c r="D81" s="2">
        <f>'PR-RAS'!E85</f>
        <v>19.97</v>
      </c>
      <c r="E81" s="2">
        <v>0</v>
      </c>
      <c r="F81" s="2">
        <v>0</v>
      </c>
      <c r="G81" s="3">
        <f t="shared" si="0"/>
        <v>8.621599999999999</v>
      </c>
      <c r="H81" s="3">
        <f t="shared" si="1"/>
        <v>0.20000000000000284</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8.0399999999999991</v>
      </c>
      <c r="D82" s="2">
        <f>'PR-RAS'!E86</f>
        <v>135.66</v>
      </c>
      <c r="E82" s="2">
        <v>0</v>
      </c>
      <c r="F82" s="2">
        <v>0</v>
      </c>
      <c r="G82" s="3">
        <f t="shared" si="0"/>
        <v>22.628160000000001</v>
      </c>
      <c r="H82" s="3">
        <f t="shared" si="1"/>
        <v>0.38000000000000256</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17365.79</v>
      </c>
      <c r="D87" s="2">
        <f>'PR-RAS'!E91</f>
        <v>30220.02</v>
      </c>
      <c r="E87" s="2">
        <v>0</v>
      </c>
      <c r="F87" s="2">
        <v>0</v>
      </c>
      <c r="G87" s="3">
        <f t="shared" si="0"/>
        <v>6691.3013799999999</v>
      </c>
      <c r="H87" s="3">
        <f t="shared" si="1"/>
        <v>0.22999999999956344</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17362.39</v>
      </c>
      <c r="D89" s="2">
        <f>'PR-RAS'!E93</f>
        <v>30218.28</v>
      </c>
      <c r="E89" s="2">
        <v>0</v>
      </c>
      <c r="F89" s="2">
        <v>0</v>
      </c>
      <c r="G89" s="3">
        <f t="shared" si="0"/>
        <v>6846.3075999999992</v>
      </c>
      <c r="H89" s="3">
        <f t="shared" si="1"/>
        <v>0.66999999999825377</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3.4</v>
      </c>
      <c r="D90" s="2">
        <f>'PR-RAS'!E94</f>
        <v>1.74</v>
      </c>
      <c r="E90" s="2">
        <v>0</v>
      </c>
      <c r="F90" s="2">
        <v>0</v>
      </c>
      <c r="G90" s="3">
        <f t="shared" si="0"/>
        <v>0.61231999999999998</v>
      </c>
      <c r="H90" s="3">
        <f t="shared" si="1"/>
        <v>0.65999999999999992</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181063.89</v>
      </c>
      <c r="D102" s="2">
        <f>'PR-RAS'!E106</f>
        <v>100595.18</v>
      </c>
      <c r="E102" s="2">
        <v>0</v>
      </c>
      <c r="F102" s="2">
        <v>0</v>
      </c>
      <c r="G102" s="3">
        <f t="shared" si="0"/>
        <v>38607.679250000001</v>
      </c>
      <c r="H102" s="3">
        <f t="shared" si="1"/>
        <v>0.28999999997904524</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0</v>
      </c>
      <c r="D103" s="2">
        <f>'PR-RAS'!E107</f>
        <v>6.64</v>
      </c>
      <c r="E103" s="2">
        <v>0</v>
      </c>
      <c r="F103" s="2">
        <v>0</v>
      </c>
      <c r="G103" s="3">
        <f t="shared" si="0"/>
        <v>1.3545599999999998</v>
      </c>
      <c r="H103" s="3">
        <f t="shared" si="1"/>
        <v>0.36000000000000032</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0</v>
      </c>
      <c r="D105" s="2">
        <f>'PR-RAS'!E109</f>
        <v>6.64</v>
      </c>
      <c r="E105" s="2">
        <v>0</v>
      </c>
      <c r="F105" s="2">
        <v>0</v>
      </c>
      <c r="G105" s="3">
        <f t="shared" si="0"/>
        <v>1.3811199999999999</v>
      </c>
      <c r="H105" s="3">
        <f t="shared" si="1"/>
        <v>0.36000000000000032</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133504.66</v>
      </c>
      <c r="D108" s="2">
        <f>'PR-RAS'!E112</f>
        <v>56569.7</v>
      </c>
      <c r="E108" s="2">
        <v>0</v>
      </c>
      <c r="F108" s="2">
        <v>0</v>
      </c>
      <c r="G108" s="3">
        <f t="shared" si="0"/>
        <v>26390.914420000001</v>
      </c>
      <c r="H108" s="3">
        <f t="shared" si="1"/>
        <v>0.63999999999941792</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133504.66</v>
      </c>
      <c r="D113" s="2">
        <f>'PR-RAS'!E117</f>
        <v>56569.7</v>
      </c>
      <c r="E113" s="2">
        <v>0</v>
      </c>
      <c r="F113" s="2">
        <v>0</v>
      </c>
      <c r="G113" s="3">
        <f t="shared" si="0"/>
        <v>27624.134720000002</v>
      </c>
      <c r="H113" s="3">
        <f t="shared" si="1"/>
        <v>0.63999999999941792</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47559.23</v>
      </c>
      <c r="D116" s="2">
        <f>'PR-RAS'!E120</f>
        <v>44018.84</v>
      </c>
      <c r="E116" s="2">
        <v>0</v>
      </c>
      <c r="F116" s="2">
        <v>0</v>
      </c>
      <c r="G116" s="3">
        <f t="shared" si="0"/>
        <v>15593.64465</v>
      </c>
      <c r="H116" s="3">
        <f t="shared" si="1"/>
        <v>0.39000000000669388</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47559.23</v>
      </c>
      <c r="D118" s="2">
        <f>'PR-RAS'!E122</f>
        <v>44018.84</v>
      </c>
      <c r="E118" s="2">
        <v>0</v>
      </c>
      <c r="F118" s="2">
        <v>0</v>
      </c>
      <c r="G118" s="3">
        <f t="shared" si="0"/>
        <v>15864.838470000001</v>
      </c>
      <c r="H118" s="3">
        <f t="shared" si="1"/>
        <v>0.39000000000669388</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9655</v>
      </c>
      <c r="D121" s="2">
        <f>'PR-RAS'!E125</f>
        <v>12653.23</v>
      </c>
      <c r="E121" s="2">
        <v>0</v>
      </c>
      <c r="F121" s="2">
        <v>0</v>
      </c>
      <c r="G121" s="3">
        <f t="shared" si="0"/>
        <v>4195.3751999999995</v>
      </c>
      <c r="H121" s="3">
        <f t="shared" si="1"/>
        <v>0.22999999999956344</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1155</v>
      </c>
      <c r="D122" s="2">
        <f>'PR-RAS'!E126</f>
        <v>10853.23</v>
      </c>
      <c r="E122" s="2">
        <v>0</v>
      </c>
      <c r="F122" s="2">
        <v>0</v>
      </c>
      <c r="G122" s="3">
        <f t="shared" si="0"/>
        <v>2766.23666</v>
      </c>
      <c r="H122" s="3">
        <f t="shared" si="1"/>
        <v>0.22999999999956344</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1155</v>
      </c>
      <c r="D124" s="2">
        <f>'PR-RAS'!E128</f>
        <v>10853.23</v>
      </c>
      <c r="E124" s="2">
        <v>0</v>
      </c>
      <c r="F124" s="2">
        <v>0</v>
      </c>
      <c r="G124" s="3">
        <f t="shared" si="0"/>
        <v>2811.9595799999997</v>
      </c>
      <c r="H124" s="3">
        <f t="shared" si="1"/>
        <v>0.22999999999956344</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8500</v>
      </c>
      <c r="D125" s="2">
        <f>'PR-RAS'!E129</f>
        <v>1800</v>
      </c>
      <c r="E125" s="2">
        <v>0</v>
      </c>
      <c r="F125" s="2">
        <v>0</v>
      </c>
      <c r="G125" s="3">
        <f t="shared" si="0"/>
        <v>1500.4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8500</v>
      </c>
      <c r="D126" s="2">
        <f>'PR-RAS'!E130</f>
        <v>1800</v>
      </c>
      <c r="E126" s="2">
        <v>0</v>
      </c>
      <c r="F126" s="2">
        <v>0</v>
      </c>
      <c r="G126" s="3">
        <f t="shared" si="0"/>
        <v>1512.5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31.02</v>
      </c>
      <c r="D136" s="2">
        <f>'PR-RAS'!E140</f>
        <v>1300</v>
      </c>
      <c r="E136" s="2">
        <v>0</v>
      </c>
      <c r="F136" s="2">
        <v>0</v>
      </c>
      <c r="G136" s="3">
        <f t="shared" si="0"/>
        <v>355.18770000000001</v>
      </c>
      <c r="H136" s="3">
        <f t="shared" si="1"/>
        <v>1.9999999999999574E-2</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31.02</v>
      </c>
      <c r="D147" s="2">
        <f>'PR-RAS'!E151</f>
        <v>1300</v>
      </c>
      <c r="E147" s="2">
        <v>0</v>
      </c>
      <c r="F147" s="2">
        <v>0</v>
      </c>
      <c r="G147" s="3">
        <f t="shared" si="0"/>
        <v>384.12891999999999</v>
      </c>
      <c r="H147" s="3">
        <f t="shared" si="1"/>
        <v>1.9999999999999574E-2</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926931.74</v>
      </c>
      <c r="D148" s="2">
        <f>'PR-RAS'!E152</f>
        <v>1034970.76</v>
      </c>
      <c r="E148" s="2">
        <v>0</v>
      </c>
      <c r="F148" s="2">
        <v>0</v>
      </c>
      <c r="G148" s="3">
        <f t="shared" si="0"/>
        <v>440540.36921999994</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464325.26000000007</v>
      </c>
      <c r="D149" s="2">
        <f>'PR-RAS'!E153</f>
        <v>481899.83999999997</v>
      </c>
      <c r="E149" s="2">
        <v>0</v>
      </c>
      <c r="F149" s="2">
        <v>0</v>
      </c>
      <c r="G149" s="3">
        <f t="shared" si="0"/>
        <v>211362.49111999999</v>
      </c>
      <c r="H149" s="3">
        <f t="shared" si="1"/>
        <v>0.42000000010011718</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380324.21</v>
      </c>
      <c r="D150" s="2">
        <f>'PR-RAS'!E154</f>
        <v>386969.16</v>
      </c>
      <c r="E150" s="2">
        <v>0</v>
      </c>
      <c r="F150" s="2">
        <v>0</v>
      </c>
      <c r="G150" s="3">
        <f t="shared" si="0"/>
        <v>171985.11697</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380324.21</v>
      </c>
      <c r="D151" s="2">
        <f>'PR-RAS'!E155</f>
        <v>386969.16</v>
      </c>
      <c r="E151" s="2">
        <v>0</v>
      </c>
      <c r="F151" s="2">
        <v>0</v>
      </c>
      <c r="G151" s="3">
        <f t="shared" si="0"/>
        <v>173139.37950000001</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26545.97</v>
      </c>
      <c r="D155" s="2">
        <f>'PR-RAS'!E159</f>
        <v>33730.92</v>
      </c>
      <c r="E155" s="2">
        <v>0</v>
      </c>
      <c r="F155" s="2">
        <v>0</v>
      </c>
      <c r="G155" s="3">
        <f t="shared" si="0"/>
        <v>14477.202739999999</v>
      </c>
      <c r="H155" s="3">
        <f t="shared" si="1"/>
        <v>0.11000000000058208</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57455.08</v>
      </c>
      <c r="D156" s="2">
        <f>'PR-RAS'!E160</f>
        <v>61199.76</v>
      </c>
      <c r="E156" s="2">
        <v>0</v>
      </c>
      <c r="F156" s="2">
        <v>0</v>
      </c>
      <c r="G156" s="3">
        <f t="shared" si="0"/>
        <v>27877.463</v>
      </c>
      <c r="H156" s="3">
        <f t="shared" si="1"/>
        <v>0.31999999999970896</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57455.08</v>
      </c>
      <c r="D158" s="2">
        <f>'PR-RAS'!E162</f>
        <v>61199.76</v>
      </c>
      <c r="E158" s="2">
        <v>0</v>
      </c>
      <c r="F158" s="2">
        <v>0</v>
      </c>
      <c r="G158" s="3">
        <f t="shared" si="0"/>
        <v>28237.172200000001</v>
      </c>
      <c r="H158" s="3">
        <f t="shared" si="1"/>
        <v>0.31999999999970896</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311569.95999999996</v>
      </c>
      <c r="D160" s="2">
        <f>'PR-RAS'!E164</f>
        <v>409793.70999999996</v>
      </c>
      <c r="E160" s="2">
        <v>0</v>
      </c>
      <c r="F160" s="2">
        <v>0</v>
      </c>
      <c r="G160" s="3">
        <f t="shared" si="0"/>
        <v>179854.02341999998</v>
      </c>
      <c r="H160" s="3">
        <f t="shared" si="1"/>
        <v>0.33000000007450581</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23384.2</v>
      </c>
      <c r="D161" s="2">
        <f>'PR-RAS'!E165</f>
        <v>23164.92</v>
      </c>
      <c r="E161" s="2">
        <v>0</v>
      </c>
      <c r="F161" s="2">
        <v>0</v>
      </c>
      <c r="G161" s="3">
        <f t="shared" si="0"/>
        <v>11154.2464</v>
      </c>
      <c r="H161" s="3">
        <f t="shared" si="1"/>
        <v>0.28000000000247383</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6221.5</v>
      </c>
      <c r="D162" s="2">
        <f>'PR-RAS'!E166</f>
        <v>7684.96</v>
      </c>
      <c r="E162" s="2">
        <v>0</v>
      </c>
      <c r="F162" s="2">
        <v>0</v>
      </c>
      <c r="G162" s="3">
        <f t="shared" si="0"/>
        <v>3476.2186199999996</v>
      </c>
      <c r="H162" s="3">
        <f t="shared" si="1"/>
        <v>0.53999999999996362</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11675.05</v>
      </c>
      <c r="D163" s="2">
        <f>'PR-RAS'!E167</f>
        <v>11782.71</v>
      </c>
      <c r="E163" s="2">
        <v>0</v>
      </c>
      <c r="F163" s="2">
        <v>0</v>
      </c>
      <c r="G163" s="3">
        <f t="shared" si="0"/>
        <v>5708.9561400000002</v>
      </c>
      <c r="H163" s="3">
        <f t="shared" si="1"/>
        <v>0.34000000000014552</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2828.65</v>
      </c>
      <c r="D164" s="2">
        <f>'PR-RAS'!E168</f>
        <v>938.25</v>
      </c>
      <c r="E164" s="2">
        <v>0</v>
      </c>
      <c r="F164" s="2">
        <v>0</v>
      </c>
      <c r="G164" s="3">
        <f t="shared" si="0"/>
        <v>766.93944999999997</v>
      </c>
      <c r="H164" s="3">
        <f t="shared" si="1"/>
        <v>0.59999999999990905</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2659</v>
      </c>
      <c r="D165" s="2">
        <f>'PR-RAS'!E169</f>
        <v>2759</v>
      </c>
      <c r="E165" s="2">
        <v>0</v>
      </c>
      <c r="F165" s="2">
        <v>0</v>
      </c>
      <c r="G165" s="3">
        <f t="shared" si="0"/>
        <v>1341.028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48026.420000000006</v>
      </c>
      <c r="D166" s="2">
        <f>'PR-RAS'!E170</f>
        <v>89779.15</v>
      </c>
      <c r="E166" s="2">
        <v>0</v>
      </c>
      <c r="F166" s="2">
        <v>0</v>
      </c>
      <c r="G166" s="3">
        <f t="shared" si="0"/>
        <v>37551.478800000004</v>
      </c>
      <c r="H166" s="3">
        <f t="shared" si="1"/>
        <v>0.56999999999970896</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10934.86</v>
      </c>
      <c r="D167" s="2">
        <f>'PR-RAS'!E171</f>
        <v>27459.88</v>
      </c>
      <c r="E167" s="2">
        <v>0</v>
      </c>
      <c r="F167" s="2">
        <v>0</v>
      </c>
      <c r="G167" s="3">
        <f t="shared" si="0"/>
        <v>10931.86692</v>
      </c>
      <c r="H167" s="3">
        <f t="shared" si="1"/>
        <v>0.25999999999839929</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13700.11</v>
      </c>
      <c r="D168" s="2">
        <f>'PR-RAS'!E172</f>
        <v>13450.74</v>
      </c>
      <c r="E168" s="2">
        <v>0</v>
      </c>
      <c r="F168" s="2">
        <v>0</v>
      </c>
      <c r="G168" s="3">
        <f t="shared" si="0"/>
        <v>6780.4655299999995</v>
      </c>
      <c r="H168" s="3">
        <f t="shared" si="1"/>
        <v>0.37000000000080036</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14216.8</v>
      </c>
      <c r="D169" s="2">
        <f>'PR-RAS'!E173</f>
        <v>21867.33</v>
      </c>
      <c r="E169" s="2">
        <v>0</v>
      </c>
      <c r="F169" s="2">
        <v>0</v>
      </c>
      <c r="G169" s="3">
        <f t="shared" si="0"/>
        <v>9735.8452800000014</v>
      </c>
      <c r="H169" s="3">
        <f t="shared" si="1"/>
        <v>0.53000000000247383</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7948.28</v>
      </c>
      <c r="D170" s="2">
        <f>'PR-RAS'!E174</f>
        <v>26425.96</v>
      </c>
      <c r="E170" s="2">
        <v>0</v>
      </c>
      <c r="F170" s="2">
        <v>0</v>
      </c>
      <c r="G170" s="3">
        <f t="shared" si="0"/>
        <v>10275.2338</v>
      </c>
      <c r="H170" s="3">
        <f t="shared" si="1"/>
        <v>0.32000000000061846</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0</v>
      </c>
      <c r="D171" s="2">
        <f>'PR-RAS'!E175</f>
        <v>149.97999999999999</v>
      </c>
      <c r="E171" s="2">
        <v>0</v>
      </c>
      <c r="F171" s="2">
        <v>0</v>
      </c>
      <c r="G171" s="3">
        <f t="shared" si="0"/>
        <v>50.993200000000002</v>
      </c>
      <c r="H171" s="3">
        <f t="shared" si="1"/>
        <v>2.0000000000010232E-2</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1226.3699999999999</v>
      </c>
      <c r="D173" s="2">
        <f>'PR-RAS'!E177</f>
        <v>425.26</v>
      </c>
      <c r="E173" s="2">
        <v>0</v>
      </c>
      <c r="F173" s="2">
        <v>0</v>
      </c>
      <c r="G173" s="3">
        <f t="shared" si="0"/>
        <v>357.22507999999993</v>
      </c>
      <c r="H173" s="3">
        <f t="shared" si="1"/>
        <v>0.62999999999988177</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214956.86</v>
      </c>
      <c r="D174" s="2">
        <f>'PR-RAS'!E178</f>
        <v>268013.67</v>
      </c>
      <c r="E174" s="2">
        <v>0</v>
      </c>
      <c r="F174" s="2">
        <v>0</v>
      </c>
      <c r="G174" s="3">
        <f t="shared" si="0"/>
        <v>129920.26659999999</v>
      </c>
      <c r="H174" s="3">
        <f t="shared" si="1"/>
        <v>0.47000000003026798</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3055.98</v>
      </c>
      <c r="D175" s="2">
        <f>'PR-RAS'!E179</f>
        <v>6489.47</v>
      </c>
      <c r="E175" s="2">
        <v>0</v>
      </c>
      <c r="F175" s="2">
        <v>0</v>
      </c>
      <c r="G175" s="3">
        <f t="shared" si="0"/>
        <v>2790.0760799999998</v>
      </c>
      <c r="H175" s="3">
        <f t="shared" si="1"/>
        <v>0.49000000000023647</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20132.59</v>
      </c>
      <c r="D176" s="2">
        <f>'PR-RAS'!E180</f>
        <v>15488.32</v>
      </c>
      <c r="E176" s="2">
        <v>0</v>
      </c>
      <c r="F176" s="2">
        <v>0</v>
      </c>
      <c r="G176" s="3">
        <f t="shared" si="0"/>
        <v>8944.1152499999989</v>
      </c>
      <c r="H176" s="3">
        <f t="shared" si="1"/>
        <v>0.72999999999956344</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21432.98</v>
      </c>
      <c r="D177" s="2">
        <f>'PR-RAS'!E181</f>
        <v>10410.200000000001</v>
      </c>
      <c r="E177" s="2">
        <v>0</v>
      </c>
      <c r="F177" s="2">
        <v>0</v>
      </c>
      <c r="G177" s="3">
        <f t="shared" si="0"/>
        <v>7436.5948800000006</v>
      </c>
      <c r="H177" s="3">
        <f t="shared" si="1"/>
        <v>0.22000000000116415</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19983.12</v>
      </c>
      <c r="D178" s="2">
        <f>'PR-RAS'!E182</f>
        <v>17367.740000000002</v>
      </c>
      <c r="E178" s="2">
        <v>0</v>
      </c>
      <c r="F178" s="2">
        <v>0</v>
      </c>
      <c r="G178" s="3">
        <f t="shared" si="0"/>
        <v>9685.1922000000013</v>
      </c>
      <c r="H178" s="3">
        <f t="shared" si="1"/>
        <v>0.37999999999738066</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0</v>
      </c>
      <c r="D179" s="2">
        <f>'PR-RAS'!E183</f>
        <v>250</v>
      </c>
      <c r="E179" s="2">
        <v>0</v>
      </c>
      <c r="F179" s="2">
        <v>0</v>
      </c>
      <c r="G179" s="3">
        <f t="shared" si="0"/>
        <v>89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1509.12</v>
      </c>
      <c r="D180" s="2">
        <f>'PR-RAS'!E184</f>
        <v>4482.99</v>
      </c>
      <c r="E180" s="2">
        <v>0</v>
      </c>
      <c r="F180" s="2">
        <v>0</v>
      </c>
      <c r="G180" s="3">
        <f t="shared" si="0"/>
        <v>1875.0428999999997</v>
      </c>
      <c r="H180" s="3">
        <f t="shared" si="1"/>
        <v>0.13000000000010914</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97548.93</v>
      </c>
      <c r="D181" s="2">
        <f>'PR-RAS'!E185</f>
        <v>144477.35</v>
      </c>
      <c r="E181" s="2">
        <v>0</v>
      </c>
      <c r="F181" s="2">
        <v>0</v>
      </c>
      <c r="G181" s="3">
        <f t="shared" si="0"/>
        <v>69570.653399999996</v>
      </c>
      <c r="H181" s="3">
        <f t="shared" si="1"/>
        <v>0.42000000001280569</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38526.51</v>
      </c>
      <c r="D182" s="2">
        <f>'PR-RAS'!E186</f>
        <v>46797.3</v>
      </c>
      <c r="E182" s="2">
        <v>0</v>
      </c>
      <c r="F182" s="2">
        <v>0</v>
      </c>
      <c r="G182" s="3">
        <f t="shared" si="0"/>
        <v>23913.920910000001</v>
      </c>
      <c r="H182" s="3">
        <f t="shared" si="1"/>
        <v>0.79000000000087311</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12767.63</v>
      </c>
      <c r="D183" s="2">
        <f>'PR-RAS'!E187</f>
        <v>22250.3</v>
      </c>
      <c r="E183" s="2">
        <v>0</v>
      </c>
      <c r="F183" s="2">
        <v>0</v>
      </c>
      <c r="G183" s="3">
        <f t="shared" si="0"/>
        <v>10422.817859999999</v>
      </c>
      <c r="H183" s="3">
        <f t="shared" si="1"/>
        <v>0.67000000000007276</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25202.48</v>
      </c>
      <c r="D190" s="2">
        <f>'PR-RAS'!E194</f>
        <v>28835.97</v>
      </c>
      <c r="E190" s="2">
        <v>0</v>
      </c>
      <c r="F190" s="2">
        <v>0</v>
      </c>
      <c r="G190" s="3">
        <f t="shared" si="0"/>
        <v>15663.265379999999</v>
      </c>
      <c r="H190" s="3">
        <f t="shared" si="1"/>
        <v>0.50999999999839929</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11554.07</v>
      </c>
      <c r="D191" s="2">
        <f>'PR-RAS'!E195</f>
        <v>5178.58</v>
      </c>
      <c r="E191" s="2">
        <v>0</v>
      </c>
      <c r="F191" s="2">
        <v>0</v>
      </c>
      <c r="G191" s="3">
        <f t="shared" si="0"/>
        <v>4163.1337000000003</v>
      </c>
      <c r="H191" s="3">
        <f t="shared" si="1"/>
        <v>0.48999999999978172</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1634.45</v>
      </c>
      <c r="D192" s="2">
        <f>'PR-RAS'!E196</f>
        <v>1621.91</v>
      </c>
      <c r="E192" s="2">
        <v>0</v>
      </c>
      <c r="F192" s="2">
        <v>0</v>
      </c>
      <c r="G192" s="3">
        <f t="shared" si="0"/>
        <v>931.74957000000006</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4635.9399999999996</v>
      </c>
      <c r="D193" s="2">
        <f>'PR-RAS'!E197</f>
        <v>4314.4399999999996</v>
      </c>
      <c r="E193" s="2">
        <v>0</v>
      </c>
      <c r="F193" s="2">
        <v>0</v>
      </c>
      <c r="G193" s="3">
        <f t="shared" si="0"/>
        <v>2546.8454400000001</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779.2</v>
      </c>
      <c r="D194" s="2">
        <f>'PR-RAS'!E198</f>
        <v>779.2</v>
      </c>
      <c r="E194" s="2">
        <v>0</v>
      </c>
      <c r="F194" s="2">
        <v>0</v>
      </c>
      <c r="G194" s="3">
        <f t="shared" si="0"/>
        <v>451.15680000000009</v>
      </c>
      <c r="H194" s="3">
        <f t="shared" si="1"/>
        <v>0.40000000000009095</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3446.71</v>
      </c>
      <c r="D195" s="2">
        <f>'PR-RAS'!E199</f>
        <v>4084.36</v>
      </c>
      <c r="E195" s="2">
        <v>0</v>
      </c>
      <c r="F195" s="2">
        <v>0</v>
      </c>
      <c r="G195" s="3">
        <f t="shared" si="0"/>
        <v>2253.3934200000003</v>
      </c>
      <c r="H195" s="3">
        <f t="shared" si="1"/>
        <v>0.65000000000009095</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3152.11</v>
      </c>
      <c r="D197" s="2">
        <f>'PR-RAS'!E201</f>
        <v>12857.48</v>
      </c>
      <c r="E197" s="2">
        <v>0</v>
      </c>
      <c r="F197" s="2">
        <v>0</v>
      </c>
      <c r="G197" s="3">
        <f t="shared" si="0"/>
        <v>5657.9457199999997</v>
      </c>
      <c r="H197" s="3">
        <f t="shared" si="1"/>
        <v>0.58999999999969077</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3676.96</v>
      </c>
      <c r="D198" s="2">
        <f>'PR-RAS'!E202</f>
        <v>5154.33</v>
      </c>
      <c r="E198" s="2">
        <v>0</v>
      </c>
      <c r="F198" s="2">
        <v>0</v>
      </c>
      <c r="G198" s="3">
        <f t="shared" si="0"/>
        <v>2755.16714</v>
      </c>
      <c r="H198" s="3">
        <f t="shared" si="1"/>
        <v>0.36999999999989086</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0</v>
      </c>
      <c r="D204" s="2">
        <f>'PR-RAS'!E208</f>
        <v>3926.71</v>
      </c>
      <c r="E204" s="2">
        <v>0</v>
      </c>
      <c r="F204" s="2">
        <v>0</v>
      </c>
      <c r="G204" s="3">
        <f t="shared" si="0"/>
        <v>1594.2442600000002</v>
      </c>
      <c r="H204" s="3">
        <f t="shared" si="1"/>
        <v>0.28999999999996362</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3926.71</v>
      </c>
      <c r="E207" s="2">
        <v>0</v>
      </c>
      <c r="F207" s="2">
        <v>0</v>
      </c>
      <c r="G207" s="3">
        <f t="shared" si="0"/>
        <v>1617.8045199999999</v>
      </c>
      <c r="H207" s="3">
        <f t="shared" si="1"/>
        <v>0.28999999999996362</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3676.96</v>
      </c>
      <c r="D212" s="2">
        <f>'PR-RAS'!E216</f>
        <v>1227.6199999999999</v>
      </c>
      <c r="E212" s="2">
        <v>0</v>
      </c>
      <c r="F212" s="2">
        <v>0</v>
      </c>
      <c r="G212" s="3">
        <f t="shared" si="0"/>
        <v>1293.8942</v>
      </c>
      <c r="H212" s="3">
        <f t="shared" si="1"/>
        <v>0.42000000000007276</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3676.96</v>
      </c>
      <c r="D213" s="2">
        <f>'PR-RAS'!E217</f>
        <v>1226.3499999999999</v>
      </c>
      <c r="E213" s="2">
        <v>0</v>
      </c>
      <c r="F213" s="2">
        <v>0</v>
      </c>
      <c r="G213" s="3">
        <f t="shared" si="0"/>
        <v>1299.48792</v>
      </c>
      <c r="H213" s="3">
        <f t="shared" si="1"/>
        <v>0.38999999999987267</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0.49</v>
      </c>
      <c r="E215" s="2">
        <v>0</v>
      </c>
      <c r="F215" s="2">
        <v>0</v>
      </c>
      <c r="G215" s="3">
        <f t="shared" si="0"/>
        <v>0.20971999999999999</v>
      </c>
      <c r="H215" s="3">
        <f t="shared" si="1"/>
        <v>0.49</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0</v>
      </c>
      <c r="D216" s="2">
        <f>'PR-RAS'!E220</f>
        <v>0.78</v>
      </c>
      <c r="E216" s="2">
        <v>0</v>
      </c>
      <c r="F216" s="2">
        <v>0</v>
      </c>
      <c r="G216" s="3">
        <f t="shared" si="0"/>
        <v>0.33540000000000003</v>
      </c>
      <c r="H216" s="3">
        <f t="shared" si="1"/>
        <v>0.21999999999999997</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9384.11</v>
      </c>
      <c r="D226" s="2">
        <f>'PR-RAS'!E230</f>
        <v>10715.9</v>
      </c>
      <c r="E226" s="2">
        <v>0</v>
      </c>
      <c r="F226" s="2">
        <v>0</v>
      </c>
      <c r="G226" s="3">
        <f t="shared" si="0"/>
        <v>6933.5797499999999</v>
      </c>
      <c r="H226" s="3">
        <f t="shared" si="1"/>
        <v>0.21000000000094587</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9384.11</v>
      </c>
      <c r="D233" s="2">
        <f>'PR-RAS'!E237</f>
        <v>10715.9</v>
      </c>
      <c r="E233" s="2">
        <v>0</v>
      </c>
      <c r="F233" s="2">
        <v>0</v>
      </c>
      <c r="G233" s="3">
        <f t="shared" si="0"/>
        <v>7149.2911200000008</v>
      </c>
      <c r="H233" s="3">
        <f t="shared" si="1"/>
        <v>0.21000000000094587</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9384.11</v>
      </c>
      <c r="D234" s="2">
        <f>'PR-RAS'!E238</f>
        <v>10715.9</v>
      </c>
      <c r="E234" s="2">
        <v>0</v>
      </c>
      <c r="F234" s="2">
        <v>0</v>
      </c>
      <c r="G234" s="3">
        <f t="shared" si="0"/>
        <v>7180.1070300000001</v>
      </c>
      <c r="H234" s="3">
        <f t="shared" si="1"/>
        <v>0.21000000000094587</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34175.880000000005</v>
      </c>
      <c r="D258" s="2">
        <f>'PR-RAS'!E262</f>
        <v>24154.29</v>
      </c>
      <c r="E258" s="2">
        <v>0</v>
      </c>
      <c r="F258" s="2">
        <v>0</v>
      </c>
      <c r="G258" s="3">
        <f t="shared" si="0"/>
        <v>21198.506220000003</v>
      </c>
      <c r="H258" s="3">
        <f t="shared" si="1"/>
        <v>0.4099999999962165</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34175.880000000005</v>
      </c>
      <c r="D265" s="2">
        <f>'PR-RAS'!E269</f>
        <v>24154.29</v>
      </c>
      <c r="E265" s="2">
        <v>0</v>
      </c>
      <c r="F265" s="2">
        <v>0</v>
      </c>
      <c r="G265" s="3">
        <f t="shared" si="0"/>
        <v>21775.897440000004</v>
      </c>
      <c r="H265" s="3">
        <f t="shared" si="1"/>
        <v>0.4099999999962165</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8660</v>
      </c>
      <c r="D266" s="2">
        <f>'PR-RAS'!E270</f>
        <v>12760.72</v>
      </c>
      <c r="E266" s="2">
        <v>0</v>
      </c>
      <c r="F266" s="2">
        <v>0</v>
      </c>
      <c r="G266" s="3">
        <f t="shared" si="0"/>
        <v>9058.0816000000013</v>
      </c>
      <c r="H266" s="3">
        <f t="shared" si="1"/>
        <v>0.28000000000065484</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25515.88</v>
      </c>
      <c r="D267" s="2">
        <f>'PR-RAS'!E271</f>
        <v>11393.57</v>
      </c>
      <c r="E267" s="2">
        <v>0</v>
      </c>
      <c r="F267" s="2">
        <v>0</v>
      </c>
      <c r="G267" s="3">
        <f t="shared" si="0"/>
        <v>12848.603320000002</v>
      </c>
      <c r="H267" s="3">
        <f t="shared" si="1"/>
        <v>0.5499999999992724</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103799.57</v>
      </c>
      <c r="D269" s="2">
        <f>'PR-RAS'!E273</f>
        <v>103252.69</v>
      </c>
      <c r="E269" s="2">
        <v>0</v>
      </c>
      <c r="F269" s="2">
        <v>0</v>
      </c>
      <c r="G269" s="3">
        <f t="shared" si="0"/>
        <v>83161.726600000009</v>
      </c>
      <c r="H269" s="3">
        <f t="shared" si="1"/>
        <v>0.73999999999068677</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93318.69</v>
      </c>
      <c r="D270" s="2">
        <f>'PR-RAS'!E274</f>
        <v>78566.759999999995</v>
      </c>
      <c r="E270" s="2">
        <v>0</v>
      </c>
      <c r="F270" s="2">
        <v>0</v>
      </c>
      <c r="G270" s="3">
        <f t="shared" si="0"/>
        <v>67371.644490000006</v>
      </c>
      <c r="H270" s="3">
        <f t="shared" si="1"/>
        <v>0.55000000000291038</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93318.69</v>
      </c>
      <c r="D271" s="2">
        <f>'PR-RAS'!E275</f>
        <v>78566.759999999995</v>
      </c>
      <c r="E271" s="2">
        <v>0</v>
      </c>
      <c r="F271" s="2">
        <v>0</v>
      </c>
      <c r="G271" s="3">
        <f t="shared" si="0"/>
        <v>67622.096700000009</v>
      </c>
      <c r="H271" s="3">
        <f t="shared" si="1"/>
        <v>0.55000000000291038</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0</v>
      </c>
      <c r="D274" s="2">
        <f>'PR-RAS'!E278</f>
        <v>20000</v>
      </c>
      <c r="E274" s="2">
        <v>0</v>
      </c>
      <c r="F274" s="2">
        <v>0</v>
      </c>
      <c r="G274" s="3">
        <f t="shared" si="0"/>
        <v>10920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0</v>
      </c>
      <c r="D275" s="2">
        <f>'PR-RAS'!E279</f>
        <v>20000</v>
      </c>
      <c r="E275" s="2">
        <v>0</v>
      </c>
      <c r="F275" s="2">
        <v>0</v>
      </c>
      <c r="G275" s="3">
        <f t="shared" ref="G275:G528" si="12">(B275/1000)*(C275*1+D275*2)</f>
        <v>10960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10480.879999999999</v>
      </c>
      <c r="D285" s="2">
        <f>'PR-RAS'!E289</f>
        <v>4685.93</v>
      </c>
      <c r="E285" s="2">
        <v>0</v>
      </c>
      <c r="F285" s="2">
        <v>0</v>
      </c>
      <c r="G285" s="3">
        <f t="shared" si="12"/>
        <v>5638.1781599999986</v>
      </c>
      <c r="H285" s="3">
        <f t="shared" si="13"/>
        <v>0.19000000000050932</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10480.879999999999</v>
      </c>
      <c r="D289" s="2">
        <f>'PR-RAS'!E293</f>
        <v>4685.93</v>
      </c>
      <c r="E289" s="2">
        <v>0</v>
      </c>
      <c r="F289" s="2">
        <v>0</v>
      </c>
      <c r="G289" s="3">
        <f t="shared" si="12"/>
        <v>5717.5891199999987</v>
      </c>
      <c r="H289" s="3">
        <f t="shared" si="13"/>
        <v>0.19000000000050932</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926931.74</v>
      </c>
      <c r="D295" s="2">
        <f>'PR-RAS'!E299</f>
        <v>1034970.76</v>
      </c>
      <c r="E295" s="2">
        <v>0</v>
      </c>
      <c r="F295" s="2">
        <v>0</v>
      </c>
      <c r="G295" s="3">
        <f t="shared" si="12"/>
        <v>881080.73843999987</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666055.51</v>
      </c>
      <c r="D296" s="2">
        <f>'PR-RAS'!E300</f>
        <v>2179705.1399999997</v>
      </c>
      <c r="E296" s="2">
        <v>0</v>
      </c>
      <c r="F296" s="2">
        <v>0</v>
      </c>
      <c r="G296" s="3">
        <f t="shared" si="12"/>
        <v>1482512.4080499997</v>
      </c>
      <c r="H296" s="3">
        <f t="shared" si="13"/>
        <v>0.62999999965541065</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1492525.23</v>
      </c>
      <c r="D298" s="2">
        <f>'PR-RAS'!E302</f>
        <v>3638994.41</v>
      </c>
      <c r="E298" s="2">
        <v>0</v>
      </c>
      <c r="F298" s="2">
        <v>0</v>
      </c>
      <c r="G298" s="3">
        <f t="shared" si="12"/>
        <v>2604842.6728500002</v>
      </c>
      <c r="H298" s="3">
        <f t="shared" si="13"/>
        <v>0.64000000013038516</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166815.24</v>
      </c>
      <c r="D300" s="2">
        <f>'PR-RAS'!E304</f>
        <v>206015.24</v>
      </c>
      <c r="E300" s="2">
        <v>0</v>
      </c>
      <c r="F300" s="2">
        <v>0</v>
      </c>
      <c r="G300" s="3">
        <f t="shared" si="12"/>
        <v>173074.87027999997</v>
      </c>
      <c r="H300" s="3">
        <f t="shared" si="13"/>
        <v>0.47999999998137355</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16559.27</v>
      </c>
      <c r="D301" s="2">
        <f>'PR-RAS'!E305</f>
        <v>17251.18</v>
      </c>
      <c r="E301" s="2">
        <v>0</v>
      </c>
      <c r="F301" s="2">
        <v>0</v>
      </c>
      <c r="G301" s="3">
        <f t="shared" si="12"/>
        <v>15318.489000000001</v>
      </c>
      <c r="H301" s="3">
        <f t="shared" si="13"/>
        <v>0.4500000000007276</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794.8</v>
      </c>
      <c r="D303" s="2">
        <f>'PR-RAS'!E308</f>
        <v>794.8</v>
      </c>
      <c r="E303" s="2">
        <v>0</v>
      </c>
      <c r="F303" s="2">
        <v>0</v>
      </c>
      <c r="G303" s="3">
        <f t="shared" si="12"/>
        <v>720.08879999999988</v>
      </c>
      <c r="H303" s="3">
        <f t="shared" si="13"/>
        <v>0.40000000000009095</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794.8</v>
      </c>
      <c r="D304" s="2">
        <f>'PR-RAS'!E309</f>
        <v>794.8</v>
      </c>
      <c r="E304" s="2">
        <v>0</v>
      </c>
      <c r="F304" s="2">
        <v>0</v>
      </c>
      <c r="G304" s="3">
        <f t="shared" si="12"/>
        <v>722.47319999999991</v>
      </c>
      <c r="H304" s="3">
        <f t="shared" si="13"/>
        <v>0.40000000000009095</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794.8</v>
      </c>
      <c r="D305" s="2">
        <f>'PR-RAS'!E310</f>
        <v>794.8</v>
      </c>
      <c r="E305" s="2">
        <v>0</v>
      </c>
      <c r="F305" s="2">
        <v>0</v>
      </c>
      <c r="G305" s="3">
        <f t="shared" si="12"/>
        <v>724.85759999999982</v>
      </c>
      <c r="H305" s="3">
        <f t="shared" si="13"/>
        <v>0.40000000000009095</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794.8</v>
      </c>
      <c r="D306" s="2">
        <f>'PR-RAS'!E311</f>
        <v>794.8</v>
      </c>
      <c r="E306" s="2">
        <v>0</v>
      </c>
      <c r="F306" s="2">
        <v>0</v>
      </c>
      <c r="G306" s="3">
        <f t="shared" si="12"/>
        <v>727.24199999999985</v>
      </c>
      <c r="H306" s="3">
        <f t="shared" si="13"/>
        <v>0.40000000000009095</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923441.91</v>
      </c>
      <c r="D355" s="2">
        <f>'PR-RAS'!E360</f>
        <v>2393776.96</v>
      </c>
      <c r="E355" s="2">
        <v>0</v>
      </c>
      <c r="F355" s="2">
        <v>0</v>
      </c>
      <c r="G355" s="3">
        <f t="shared" si="12"/>
        <v>2021692.52382</v>
      </c>
      <c r="H355" s="3">
        <f t="shared" si="13"/>
        <v>0.13000000000465661</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923441.91</v>
      </c>
      <c r="D368" s="2">
        <f>'PR-RAS'!E373</f>
        <v>2214914.08</v>
      </c>
      <c r="E368" s="2">
        <v>0</v>
      </c>
      <c r="F368" s="2">
        <v>0</v>
      </c>
      <c r="G368" s="3">
        <f t="shared" si="12"/>
        <v>1964650.1156900001</v>
      </c>
      <c r="H368" s="3">
        <f t="shared" si="13"/>
        <v>0.17000000004190952</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868260.5</v>
      </c>
      <c r="D369" s="2">
        <f>'PR-RAS'!E374</f>
        <v>2045952.1</v>
      </c>
      <c r="E369" s="2">
        <v>0</v>
      </c>
      <c r="F369" s="2">
        <v>0</v>
      </c>
      <c r="G369" s="3">
        <f t="shared" si="12"/>
        <v>1825340.6096000001</v>
      </c>
      <c r="H369" s="3">
        <f t="shared" si="13"/>
        <v>0.60000000009313226</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472152.01</v>
      </c>
      <c r="D371" s="2">
        <f>'PR-RAS'!E376</f>
        <v>986000.28</v>
      </c>
      <c r="E371" s="2">
        <v>0</v>
      </c>
      <c r="F371" s="2">
        <v>0</v>
      </c>
      <c r="G371" s="3">
        <f t="shared" si="12"/>
        <v>904336.45090000005</v>
      </c>
      <c r="H371" s="3">
        <f t="shared" si="13"/>
        <v>0.2900000000372529</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396108.49</v>
      </c>
      <c r="D372" s="2">
        <f>'PR-RAS'!E377</f>
        <v>1059951.82</v>
      </c>
      <c r="E372" s="2">
        <v>0</v>
      </c>
      <c r="F372" s="2">
        <v>0</v>
      </c>
      <c r="G372" s="3">
        <f t="shared" si="12"/>
        <v>933440.50023000001</v>
      </c>
      <c r="H372" s="3">
        <f t="shared" si="13"/>
        <v>0.66999999992549419</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51216.409999999996</v>
      </c>
      <c r="D374" s="2">
        <f>'PR-RAS'!E379</f>
        <v>162007.97999999998</v>
      </c>
      <c r="E374" s="2">
        <v>0</v>
      </c>
      <c r="F374" s="2">
        <v>0</v>
      </c>
      <c r="G374" s="3">
        <f t="shared" si="12"/>
        <v>139961.67400999999</v>
      </c>
      <c r="H374" s="3">
        <f t="shared" si="13"/>
        <v>0.43000000001484295</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758.9</v>
      </c>
      <c r="D375" s="2">
        <f>'PR-RAS'!E380</f>
        <v>82657.759999999995</v>
      </c>
      <c r="E375" s="2">
        <v>0</v>
      </c>
      <c r="F375" s="2">
        <v>0</v>
      </c>
      <c r="G375" s="3">
        <f t="shared" si="12"/>
        <v>62111.833079999997</v>
      </c>
      <c r="H375" s="3">
        <f t="shared" si="13"/>
        <v>0.34000000000526143</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1098.6600000000001</v>
      </c>
      <c r="D376" s="2">
        <f>'PR-RAS'!E381</f>
        <v>1237.5</v>
      </c>
      <c r="E376" s="2">
        <v>0</v>
      </c>
      <c r="F376" s="2">
        <v>0</v>
      </c>
      <c r="G376" s="3">
        <f t="shared" si="12"/>
        <v>1340.1224999999999</v>
      </c>
      <c r="H376" s="3">
        <f t="shared" si="13"/>
        <v>0.83999999999991815</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450</v>
      </c>
      <c r="D377" s="2">
        <f>'PR-RAS'!E382</f>
        <v>0</v>
      </c>
      <c r="E377" s="2">
        <v>0</v>
      </c>
      <c r="F377" s="2">
        <v>0</v>
      </c>
      <c r="G377" s="3">
        <f t="shared" si="12"/>
        <v>169.2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144.99</v>
      </c>
      <c r="E380" s="2">
        <v>0</v>
      </c>
      <c r="F380" s="2">
        <v>0</v>
      </c>
      <c r="G380" s="3">
        <f t="shared" si="12"/>
        <v>109.90242000000001</v>
      </c>
      <c r="H380" s="3">
        <f t="shared" si="13"/>
        <v>9.9999999999909051E-3</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48908.85</v>
      </c>
      <c r="D381" s="2">
        <f>'PR-RAS'!E386</f>
        <v>77967.73</v>
      </c>
      <c r="E381" s="2">
        <v>0</v>
      </c>
      <c r="F381" s="2">
        <v>0</v>
      </c>
      <c r="G381" s="3">
        <f t="shared" si="12"/>
        <v>77840.837799999994</v>
      </c>
      <c r="H381" s="3">
        <f t="shared" si="13"/>
        <v>0.42000000000552973</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3965</v>
      </c>
      <c r="D388" s="2">
        <f>'PR-RAS'!E393</f>
        <v>6954</v>
      </c>
      <c r="E388" s="2">
        <v>0</v>
      </c>
      <c r="F388" s="2">
        <v>0</v>
      </c>
      <c r="G388" s="3">
        <f t="shared" si="12"/>
        <v>6916.8510000000006</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3965</v>
      </c>
      <c r="D390" s="2">
        <f>'PR-RAS'!E395</f>
        <v>6954</v>
      </c>
      <c r="E390" s="2">
        <v>0</v>
      </c>
      <c r="F390" s="2">
        <v>0</v>
      </c>
      <c r="G390" s="3">
        <f t="shared" si="12"/>
        <v>6952.5970000000007</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178862.88</v>
      </c>
      <c r="E407" s="2">
        <v>0</v>
      </c>
      <c r="F407" s="2">
        <v>0</v>
      </c>
      <c r="G407" s="3">
        <f t="shared" si="12"/>
        <v>145236.65856000001</v>
      </c>
      <c r="H407" s="3">
        <f t="shared" si="13"/>
        <v>0.11999999999534339</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178862.88</v>
      </c>
      <c r="E408" s="2">
        <v>0</v>
      </c>
      <c r="F408" s="2">
        <v>0</v>
      </c>
      <c r="G408" s="3">
        <f t="shared" si="12"/>
        <v>145594.38431999998</v>
      </c>
      <c r="H408" s="3">
        <f t="shared" si="13"/>
        <v>0.11999999999534339</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922647.11</v>
      </c>
      <c r="D413" s="2">
        <f>'PR-RAS'!E418</f>
        <v>2392982.16</v>
      </c>
      <c r="E413" s="2">
        <v>0</v>
      </c>
      <c r="F413" s="2">
        <v>0</v>
      </c>
      <c r="G413" s="3">
        <f t="shared" si="12"/>
        <v>2351947.9091600003</v>
      </c>
      <c r="H413" s="3">
        <f t="shared" si="13"/>
        <v>0.27000000013504177</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330831.98</v>
      </c>
      <c r="D415" s="2">
        <f>'PR-RAS'!E420</f>
        <v>4249538.9800000004</v>
      </c>
      <c r="E415" s="2">
        <v>0</v>
      </c>
      <c r="F415" s="2">
        <v>0</v>
      </c>
      <c r="G415" s="3">
        <f t="shared" si="12"/>
        <v>3655582.7151600001</v>
      </c>
      <c r="H415" s="3">
        <f t="shared" si="13"/>
        <v>3.9999999571591616E-2</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13450.24</v>
      </c>
      <c r="D416" s="2">
        <f>'PR-RAS'!E421</f>
        <v>11004.74</v>
      </c>
      <c r="E416" s="2">
        <v>0</v>
      </c>
      <c r="F416" s="2">
        <v>0</v>
      </c>
      <c r="G416" s="3">
        <f t="shared" si="12"/>
        <v>14715.783799999999</v>
      </c>
      <c r="H416" s="3">
        <f t="shared" si="13"/>
        <v>0.5</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1593782.05</v>
      </c>
      <c r="D417" s="2">
        <f>'PR-RAS'!E422</f>
        <v>3215470.6999999997</v>
      </c>
      <c r="E417" s="2">
        <v>0</v>
      </c>
      <c r="F417" s="2">
        <v>0</v>
      </c>
      <c r="G417" s="3">
        <f t="shared" si="12"/>
        <v>3338284.9551999997</v>
      </c>
      <c r="H417" s="3">
        <f t="shared" si="13"/>
        <v>0.3500000003259629</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1850373.65</v>
      </c>
      <c r="D418" s="2">
        <f>'PR-RAS'!E423</f>
        <v>3428747.7199999997</v>
      </c>
      <c r="E418" s="2">
        <v>0</v>
      </c>
      <c r="F418" s="2">
        <v>0</v>
      </c>
      <c r="G418" s="3">
        <f t="shared" si="12"/>
        <v>3631181.41053</v>
      </c>
      <c r="H418" s="3">
        <f t="shared" si="13"/>
        <v>0.63000000035390258</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256591.59999999986</v>
      </c>
      <c r="D420" s="2">
        <f>'PR-RAS'!E425</f>
        <v>213277.02000000002</v>
      </c>
      <c r="E420" s="2">
        <v>0</v>
      </c>
      <c r="F420" s="2">
        <v>0</v>
      </c>
      <c r="G420" s="3">
        <f t="shared" si="12"/>
        <v>286238.02315999992</v>
      </c>
      <c r="H420" s="3">
        <f t="shared" si="13"/>
        <v>0.42000000015832484</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1161693.25</v>
      </c>
      <c r="D421" s="2">
        <f>'PR-RAS'!E426</f>
        <v>0</v>
      </c>
      <c r="E421" s="2">
        <v>0</v>
      </c>
      <c r="F421" s="2">
        <v>0</v>
      </c>
      <c r="G421" s="3">
        <f t="shared" si="12"/>
        <v>487911.16499999998</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610544.5700000003</v>
      </c>
      <c r="E422" s="2">
        <v>0</v>
      </c>
      <c r="F422" s="2">
        <v>0</v>
      </c>
      <c r="G422" s="3">
        <f t="shared" si="12"/>
        <v>514078.52794000023</v>
      </c>
      <c r="H422" s="3">
        <f t="shared" si="13"/>
        <v>0.42999999970197678</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180265.47999999998</v>
      </c>
      <c r="D423" s="2">
        <f>'PR-RAS'!E428</f>
        <v>217019.97999999998</v>
      </c>
      <c r="E423" s="2">
        <v>0</v>
      </c>
      <c r="F423" s="2">
        <v>0</v>
      </c>
      <c r="G423" s="3">
        <f t="shared" si="12"/>
        <v>259236.89567999996</v>
      </c>
      <c r="H423" s="3">
        <f t="shared" si="13"/>
        <v>0.5</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0</v>
      </c>
      <c r="D424" s="2">
        <f>'PR-RAS'!E430</f>
        <v>500000</v>
      </c>
      <c r="E424" s="2">
        <v>0</v>
      </c>
      <c r="F424" s="2">
        <v>0</v>
      </c>
      <c r="G424" s="3">
        <f t="shared" si="12"/>
        <v>423000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0</v>
      </c>
      <c r="D485" s="2">
        <f>'PR-RAS'!E491</f>
        <v>500000</v>
      </c>
      <c r="E485" s="2">
        <v>0</v>
      </c>
      <c r="F485" s="2">
        <v>0</v>
      </c>
      <c r="G485" s="3">
        <f t="shared" si="12"/>
        <v>484000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500000</v>
      </c>
      <c r="E496" s="2">
        <v>0</v>
      </c>
      <c r="F496" s="2">
        <v>0</v>
      </c>
      <c r="G496" s="3">
        <f t="shared" si="12"/>
        <v>495000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500000</v>
      </c>
      <c r="E497" s="2">
        <v>0</v>
      </c>
      <c r="F497" s="2">
        <v>0</v>
      </c>
      <c r="G497" s="3">
        <f t="shared" si="12"/>
        <v>496000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500000</v>
      </c>
      <c r="E633" s="2">
        <v>0</v>
      </c>
      <c r="F633" s="2">
        <v>0</v>
      </c>
      <c r="G633" s="3">
        <f t="shared" si="14"/>
        <v>632000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0</v>
      </c>
      <c r="D635" s="2">
        <f>'PR-RAS'!E641</f>
        <v>490000</v>
      </c>
      <c r="E635" s="2">
        <v>0</v>
      </c>
      <c r="F635" s="2">
        <v>0</v>
      </c>
      <c r="G635" s="3">
        <f t="shared" si="14"/>
        <v>621320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1593782.05</v>
      </c>
      <c r="D637" s="2">
        <f>'PR-RAS'!E643</f>
        <v>3715470.6999999997</v>
      </c>
      <c r="E637" s="2">
        <v>0</v>
      </c>
      <c r="F637" s="2">
        <v>0</v>
      </c>
      <c r="G637" s="3">
        <f t="shared" si="14"/>
        <v>5739724.1141999997</v>
      </c>
      <c r="H637" s="3">
        <f t="shared" si="15"/>
        <v>0.3500000003259629</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1850373.65</v>
      </c>
      <c r="D638" s="2">
        <f>'PR-RAS'!E644</f>
        <v>3428747.7199999997</v>
      </c>
      <c r="E638" s="2">
        <v>0</v>
      </c>
      <c r="F638" s="2">
        <v>0</v>
      </c>
      <c r="G638" s="3">
        <f t="shared" si="14"/>
        <v>5546912.6103299996</v>
      </c>
      <c r="H638" s="3">
        <f t="shared" si="15"/>
        <v>0.63000000035390258</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0</v>
      </c>
      <c r="D639" s="2">
        <f>'PR-RAS'!E645</f>
        <v>286722.98</v>
      </c>
      <c r="E639" s="2">
        <v>0</v>
      </c>
      <c r="F639" s="2">
        <v>0</v>
      </c>
      <c r="G639" s="3">
        <f t="shared" si="14"/>
        <v>365858.52247999999</v>
      </c>
      <c r="H639" s="3">
        <f t="shared" si="15"/>
        <v>2.0000000018626451E-2</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256591.59999999986</v>
      </c>
      <c r="D640" s="2">
        <f>'PR-RAS'!E646</f>
        <v>0</v>
      </c>
      <c r="E640" s="2">
        <v>0</v>
      </c>
      <c r="F640" s="2">
        <v>0</v>
      </c>
      <c r="G640" s="3">
        <f t="shared" si="14"/>
        <v>163962.03239999991</v>
      </c>
      <c r="H640" s="3">
        <f t="shared" si="15"/>
        <v>0.40000000013969839</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1161693.25</v>
      </c>
      <c r="D641" s="2">
        <f>'PR-RAS'!E647</f>
        <v>0</v>
      </c>
      <c r="E641" s="2">
        <v>0</v>
      </c>
      <c r="F641" s="2">
        <v>0</v>
      </c>
      <c r="G641" s="3">
        <f t="shared" si="14"/>
        <v>743483.68</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120544.5700000003</v>
      </c>
      <c r="E642" s="2">
        <v>0</v>
      </c>
      <c r="F642" s="2">
        <v>0</v>
      </c>
      <c r="G642" s="3">
        <f t="shared" si="14"/>
        <v>154538.13874000037</v>
      </c>
      <c r="H642" s="3">
        <f t="shared" si="15"/>
        <v>0.42999999970197678</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905101.65000000014</v>
      </c>
      <c r="D643" s="2">
        <f>'PR-RAS'!E649</f>
        <v>166178.40999999968</v>
      </c>
      <c r="E643" s="2">
        <v>0</v>
      </c>
      <c r="F643" s="2">
        <v>0</v>
      </c>
      <c r="G643" s="3">
        <f t="shared" si="14"/>
        <v>794448.33773999976</v>
      </c>
      <c r="H643" s="3">
        <f t="shared" si="15"/>
        <v>0.75999999954365194</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1249.31</v>
      </c>
      <c r="D645" s="2">
        <f>'PR-RAS'!E651</f>
        <v>0</v>
      </c>
      <c r="E645" s="2">
        <v>0</v>
      </c>
      <c r="F645" s="2">
        <v>0</v>
      </c>
      <c r="G645" s="3">
        <f t="shared" si="14"/>
        <v>804.55564000000004</v>
      </c>
      <c r="H645" s="3">
        <f t="shared" si="15"/>
        <v>0.30999999999994543</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1253888.74</v>
      </c>
      <c r="D646" s="2">
        <f>'PR-RAS'!E653</f>
        <v>565826.42000000004</v>
      </c>
      <c r="E646" s="2">
        <v>0</v>
      </c>
      <c r="F646" s="2">
        <v>0</v>
      </c>
      <c r="G646" s="3">
        <f t="shared" si="14"/>
        <v>1538674.3191000002</v>
      </c>
      <c r="H646" s="3">
        <f t="shared" si="15"/>
        <v>0.68000000005122274</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1787901.02</v>
      </c>
      <c r="D647" s="2">
        <f>'PR-RAS'!E654</f>
        <v>3931762.73</v>
      </c>
      <c r="E647" s="2">
        <v>0</v>
      </c>
      <c r="F647" s="2">
        <v>0</v>
      </c>
      <c r="G647" s="3">
        <f t="shared" si="14"/>
        <v>6234821.5060800007</v>
      </c>
      <c r="H647" s="3">
        <f t="shared" si="15"/>
        <v>0.2900000000372529</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2035469.88</v>
      </c>
      <c r="D648" s="2">
        <f>'PR-RAS'!E655</f>
        <v>3224788.41</v>
      </c>
      <c r="E648" s="2">
        <v>0</v>
      </c>
      <c r="F648" s="2">
        <v>0</v>
      </c>
      <c r="G648" s="3">
        <f t="shared" si="14"/>
        <v>5489825.2149</v>
      </c>
      <c r="H648" s="3">
        <f t="shared" si="15"/>
        <v>0.53000000026077032</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1006319.8799999999</v>
      </c>
      <c r="D649" s="2">
        <f>'PR-RAS'!E656</f>
        <v>1272800.7400000002</v>
      </c>
      <c r="E649" s="2">
        <v>0</v>
      </c>
      <c r="F649" s="2">
        <v>0</v>
      </c>
      <c r="G649" s="3">
        <f t="shared" si="14"/>
        <v>2301645.0412800005</v>
      </c>
      <c r="H649" s="3">
        <f t="shared" si="15"/>
        <v>0.37999999988824129</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20</v>
      </c>
      <c r="D650" s="2">
        <f>'PR-RAS'!E657</f>
        <v>29</v>
      </c>
      <c r="E650" s="2">
        <v>0</v>
      </c>
      <c r="F650" s="2">
        <v>0</v>
      </c>
      <c r="G650" s="3">
        <f t="shared" si="14"/>
        <v>50.622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19</v>
      </c>
      <c r="D651" s="2">
        <f>'PR-RAS'!E658</f>
        <v>21</v>
      </c>
      <c r="E651" s="2">
        <v>0</v>
      </c>
      <c r="F651" s="2">
        <v>0</v>
      </c>
      <c r="G651" s="3">
        <f t="shared" si="14"/>
        <v>39.65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20</v>
      </c>
      <c r="D652" s="2">
        <f>'PR-RAS'!E659</f>
        <v>28</v>
      </c>
      <c r="E652" s="2">
        <v>0</v>
      </c>
      <c r="F652" s="2">
        <v>0</v>
      </c>
      <c r="G652" s="3">
        <f t="shared" si="14"/>
        <v>49.475999999999999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19</v>
      </c>
      <c r="D653" s="2">
        <f>'PR-RAS'!E660</f>
        <v>15</v>
      </c>
      <c r="E653" s="2">
        <v>0</v>
      </c>
      <c r="F653" s="2">
        <v>0</v>
      </c>
      <c r="G653" s="3">
        <f t="shared" si="14"/>
        <v>31.948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34</v>
      </c>
      <c r="D654" s="2">
        <f>'PR-RAS'!E661</f>
        <v>0</v>
      </c>
      <c r="E654" s="2">
        <v>0</v>
      </c>
      <c r="F654" s="2">
        <v>0</v>
      </c>
      <c r="G654" s="3">
        <f t="shared" si="14"/>
        <v>22.202000000000002</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383.72</v>
      </c>
      <c r="E656" s="2">
        <v>0</v>
      </c>
      <c r="F656" s="2">
        <v>0</v>
      </c>
      <c r="G656" s="3">
        <f t="shared" ref="G656:G657" si="16">(B656/1000)*(C656*1+D656*2)</f>
        <v>502.67320000000007</v>
      </c>
      <c r="H656" s="3">
        <f t="shared" ref="H656:H657" si="17">ABS(C656-ROUND(C656,0))+ABS(D656-ROUND(D656,0))</f>
        <v>0.27999999999997272</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24246.42</v>
      </c>
      <c r="E657" s="2">
        <v>0</v>
      </c>
      <c r="F657" s="2">
        <v>0</v>
      </c>
      <c r="G657" s="3">
        <f t="shared" si="16"/>
        <v>31811.303039999999</v>
      </c>
      <c r="H657" s="3">
        <f t="shared" si="17"/>
        <v>0.41999999999825377</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314521.64</v>
      </c>
      <c r="D662" s="2">
        <f>'PR-RAS'!E669</f>
        <v>30348.400000000001</v>
      </c>
      <c r="E662" s="2">
        <v>0</v>
      </c>
      <c r="F662" s="2">
        <v>0</v>
      </c>
      <c r="G662" s="3">
        <f t="shared" si="14"/>
        <v>248019.38884</v>
      </c>
      <c r="H662" s="3">
        <f t="shared" si="15"/>
        <v>0.75999999998748535</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3455.52</v>
      </c>
      <c r="D663" s="2">
        <f>'PR-RAS'!E670</f>
        <v>2600</v>
      </c>
      <c r="E663" s="2">
        <v>0</v>
      </c>
      <c r="F663" s="2">
        <v>0</v>
      </c>
      <c r="G663" s="3">
        <f t="shared" si="14"/>
        <v>5729.9542400000009</v>
      </c>
      <c r="H663" s="3">
        <f t="shared" si="15"/>
        <v>0.48000000000001819</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259101.62</v>
      </c>
      <c r="D666" s="2">
        <f>'PR-RAS'!E673</f>
        <v>1216844.6299999999</v>
      </c>
      <c r="E666" s="2">
        <v>0</v>
      </c>
      <c r="F666" s="2">
        <v>0</v>
      </c>
      <c r="G666" s="3">
        <f t="shared" si="14"/>
        <v>1790705.9351999999</v>
      </c>
      <c r="H666" s="3">
        <f t="shared" si="15"/>
        <v>0.75000000011641532</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20000</v>
      </c>
      <c r="D667" s="2">
        <f>'PR-RAS'!E674</f>
        <v>10000</v>
      </c>
      <c r="E667" s="2">
        <v>0</v>
      </c>
      <c r="F667" s="2">
        <v>0</v>
      </c>
      <c r="G667" s="3">
        <f t="shared" si="14"/>
        <v>26640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14040.6</v>
      </c>
      <c r="D670" s="2">
        <f>'PR-RAS'!E677</f>
        <v>0</v>
      </c>
      <c r="E670" s="2">
        <v>0</v>
      </c>
      <c r="F670" s="2">
        <v>0</v>
      </c>
      <c r="G670" s="3">
        <f t="shared" si="14"/>
        <v>9393.1614000000009</v>
      </c>
      <c r="H670" s="3">
        <f t="shared" si="15"/>
        <v>0.3999999999996362</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800</v>
      </c>
      <c r="D676" s="2">
        <f>'PR-RAS'!E683</f>
        <v>15859.29</v>
      </c>
      <c r="E676" s="2">
        <v>0</v>
      </c>
      <c r="F676" s="2">
        <v>0</v>
      </c>
      <c r="G676" s="3">
        <f t="shared" si="14"/>
        <v>21950.041500000003</v>
      </c>
      <c r="H676" s="3">
        <f t="shared" si="15"/>
        <v>0.29000000000087311</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225</v>
      </c>
      <c r="D677" s="2">
        <f>'PR-RAS'!E684</f>
        <v>42080</v>
      </c>
      <c r="E677" s="2">
        <v>0</v>
      </c>
      <c r="F677" s="2">
        <v>0</v>
      </c>
      <c r="G677" s="3">
        <f t="shared" si="14"/>
        <v>57044.26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231627.53</v>
      </c>
      <c r="D695" s="2">
        <f>'PR-RAS'!E702</f>
        <v>171974.21</v>
      </c>
      <c r="E695" s="2">
        <v>0</v>
      </c>
      <c r="F695" s="2">
        <v>0</v>
      </c>
      <c r="G695" s="3">
        <f t="shared" si="14"/>
        <v>399449.70929999993</v>
      </c>
      <c r="H695" s="3">
        <f t="shared" si="15"/>
        <v>0.67999999999301508</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259106.42</v>
      </c>
      <c r="D699" s="2">
        <f>'PR-RAS'!E706</f>
        <v>978708.91</v>
      </c>
      <c r="E699" s="2">
        <v>0</v>
      </c>
      <c r="F699" s="2">
        <v>0</v>
      </c>
      <c r="G699" s="3">
        <f t="shared" si="14"/>
        <v>1547133.91952</v>
      </c>
      <c r="H699" s="3">
        <f t="shared" si="15"/>
        <v>0.5099999999802094</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29602.51</v>
      </c>
      <c r="E704" s="2">
        <v>0</v>
      </c>
      <c r="F704" s="2">
        <v>0</v>
      </c>
      <c r="G704" s="3">
        <f t="shared" ref="G704:G707" si="20">(B704/1000)*(C704*1+D704*2)</f>
        <v>41621.129059999992</v>
      </c>
      <c r="H704" s="3">
        <f t="shared" ref="H704:H707" si="21">ABS(C704-ROUND(C704,0))+ABS(D704-ROUND(D704,0))</f>
        <v>0.49000000000160071</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1.74</v>
      </c>
      <c r="E705" s="2">
        <v>0</v>
      </c>
      <c r="F705" s="2">
        <v>0</v>
      </c>
      <c r="G705" s="3">
        <f t="shared" si="20"/>
        <v>2.4499199999999997</v>
      </c>
      <c r="H705" s="3">
        <f t="shared" si="21"/>
        <v>0.26</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0</v>
      </c>
      <c r="D717" s="2">
        <f>'PR-RAS'!E724</f>
        <v>55544</v>
      </c>
      <c r="E717" s="2">
        <v>0</v>
      </c>
      <c r="F717" s="2">
        <v>0</v>
      </c>
      <c r="G717" s="3">
        <f t="shared" si="14"/>
        <v>79539.008000000002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441.44</v>
      </c>
      <c r="D726" s="2">
        <f>'PR-RAS'!E733</f>
        <v>882.88</v>
      </c>
      <c r="E726" s="2">
        <v>0</v>
      </c>
      <c r="F726" s="2">
        <v>0</v>
      </c>
      <c r="G726" s="3">
        <f t="shared" si="14"/>
        <v>1600.2199999999998</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11675.05</v>
      </c>
      <c r="D727" s="2">
        <f>'PR-RAS'!E734</f>
        <v>11782.71</v>
      </c>
      <c r="E727" s="2">
        <v>0</v>
      </c>
      <c r="F727" s="2">
        <v>0</v>
      </c>
      <c r="G727" s="3">
        <f t="shared" si="14"/>
        <v>25584.58122</v>
      </c>
      <c r="H727" s="3">
        <f t="shared" si="15"/>
        <v>0.34000000000014552</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959.42</v>
      </c>
      <c r="D729" s="2">
        <f>'PR-RAS'!E736</f>
        <v>4072.99</v>
      </c>
      <c r="E729" s="2">
        <v>0</v>
      </c>
      <c r="F729" s="2">
        <v>0</v>
      </c>
      <c r="G729" s="3">
        <f t="shared" si="14"/>
        <v>6628.7311999999993</v>
      </c>
      <c r="H729" s="3">
        <f t="shared" si="15"/>
        <v>0.43000000000017735</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693.81</v>
      </c>
      <c r="D730" s="2">
        <f>'PR-RAS'!E737</f>
        <v>1052.5</v>
      </c>
      <c r="E730" s="2">
        <v>0</v>
      </c>
      <c r="F730" s="2">
        <v>0</v>
      </c>
      <c r="G730" s="3">
        <f t="shared" si="14"/>
        <v>2040.33249</v>
      </c>
      <c r="H730" s="3">
        <f t="shared" si="15"/>
        <v>0.69000000000005457</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5076.37</v>
      </c>
      <c r="D731" s="2">
        <f>'PR-RAS'!E738</f>
        <v>2986.11</v>
      </c>
      <c r="E731" s="2">
        <v>0</v>
      </c>
      <c r="F731" s="2">
        <v>0</v>
      </c>
      <c r="G731" s="3">
        <f t="shared" si="14"/>
        <v>8065.4706999999999</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3518.59</v>
      </c>
      <c r="D734" s="2">
        <f>'PR-RAS'!E741</f>
        <v>4353.38</v>
      </c>
      <c r="E734" s="2">
        <v>0</v>
      </c>
      <c r="F734" s="2">
        <v>0</v>
      </c>
      <c r="G734" s="3">
        <f t="shared" si="14"/>
        <v>8961.1815499999993</v>
      </c>
      <c r="H734" s="3">
        <f t="shared" si="15"/>
        <v>0.78999999999996362</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3926.71</v>
      </c>
      <c r="E753" s="2">
        <v>0</v>
      </c>
      <c r="F753" s="2">
        <v>0</v>
      </c>
      <c r="G753" s="3">
        <f t="shared" si="14"/>
        <v>5905.7718400000003</v>
      </c>
      <c r="H753" s="3">
        <f t="shared" si="15"/>
        <v>0.28999999999996362</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7581.47</v>
      </c>
      <c r="D772" s="2">
        <f>'PR-RAS'!E779</f>
        <v>7814.76</v>
      </c>
      <c r="E772" s="2">
        <v>0</v>
      </c>
      <c r="F772" s="2">
        <v>0</v>
      </c>
      <c r="G772" s="3">
        <f t="shared" si="14"/>
        <v>17895.673290000002</v>
      </c>
      <c r="H772" s="3">
        <f t="shared" si="15"/>
        <v>0.71000000000003638</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1802.64</v>
      </c>
      <c r="D773" s="2">
        <f>'PR-RAS'!E780</f>
        <v>2901.14</v>
      </c>
      <c r="E773" s="2">
        <v>0</v>
      </c>
      <c r="F773" s="2">
        <v>0</v>
      </c>
      <c r="G773" s="3">
        <f t="shared" si="14"/>
        <v>5870.9982399999999</v>
      </c>
      <c r="H773" s="3">
        <f t="shared" si="15"/>
        <v>0.49999999999977263</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0</v>
      </c>
      <c r="D836" s="2">
        <f>'PR-RAS'!E843</f>
        <v>300</v>
      </c>
      <c r="E836" s="2">
        <v>0</v>
      </c>
      <c r="F836" s="2">
        <v>0</v>
      </c>
      <c r="G836" s="3">
        <f t="shared" si="14"/>
        <v>501</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1740</v>
      </c>
      <c r="D839" s="2">
        <f>'PR-RAS'!E846</f>
        <v>960</v>
      </c>
      <c r="E839" s="2">
        <v>0</v>
      </c>
      <c r="F839" s="2">
        <v>0</v>
      </c>
      <c r="G839" s="3">
        <f t="shared" si="34"/>
        <v>3067.08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3200</v>
      </c>
      <c r="D841" s="2">
        <f>'PR-RAS'!E848</f>
        <v>7020.72</v>
      </c>
      <c r="E841" s="2">
        <v>0</v>
      </c>
      <c r="F841" s="2">
        <v>0</v>
      </c>
      <c r="G841" s="3">
        <f t="shared" si="34"/>
        <v>14482.809600000002</v>
      </c>
      <c r="H841" s="3">
        <f t="shared" si="35"/>
        <v>0.27999999999974534</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3720</v>
      </c>
      <c r="D843" s="2">
        <f>'PR-RAS'!E850</f>
        <v>4480</v>
      </c>
      <c r="E843" s="2">
        <v>0</v>
      </c>
      <c r="F843" s="2">
        <v>0</v>
      </c>
      <c r="G843" s="3">
        <f t="shared" si="34"/>
        <v>10676.56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14316.34</v>
      </c>
      <c r="D844" s="2">
        <f>'PR-RAS'!E851</f>
        <v>8779.6</v>
      </c>
      <c r="E844" s="2">
        <v>0</v>
      </c>
      <c r="F844" s="2">
        <v>0</v>
      </c>
      <c r="G844" s="3">
        <f t="shared" si="34"/>
        <v>26871.08022</v>
      </c>
      <c r="H844" s="3">
        <f t="shared" si="35"/>
        <v>0.73999999999978172</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3273.96</v>
      </c>
      <c r="D846" s="2">
        <f>'PR-RAS'!E853</f>
        <v>2049.9699999999998</v>
      </c>
      <c r="E846" s="2">
        <v>0</v>
      </c>
      <c r="F846" s="2">
        <v>0</v>
      </c>
      <c r="G846" s="3">
        <f t="shared" si="34"/>
        <v>6230.9454999999998</v>
      </c>
      <c r="H846" s="3">
        <f t="shared" si="35"/>
        <v>7.0000000000163709E-2</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7925.58</v>
      </c>
      <c r="D848" s="2">
        <f>'PR-RAS'!E855</f>
        <v>564</v>
      </c>
      <c r="E848" s="2">
        <v>0</v>
      </c>
      <c r="F848" s="2">
        <v>0</v>
      </c>
      <c r="G848" s="3">
        <f t="shared" si="34"/>
        <v>7668.3822599999994</v>
      </c>
      <c r="H848" s="3">
        <f t="shared" si="35"/>
        <v>0.42000000000007276</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10480.879999999999</v>
      </c>
      <c r="D862" s="2">
        <f>'PR-RAS'!E869</f>
        <v>4685.93</v>
      </c>
      <c r="E862" s="2">
        <v>0</v>
      </c>
      <c r="F862" s="2">
        <v>0</v>
      </c>
      <c r="G862" s="3">
        <f t="shared" si="34"/>
        <v>17093.209139999999</v>
      </c>
      <c r="H862" s="3">
        <f t="shared" si="35"/>
        <v>0.19000000000050932</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500000</v>
      </c>
      <c r="E906" s="2">
        <v>0</v>
      </c>
      <c r="F906" s="2">
        <v>0</v>
      </c>
      <c r="G906" s="3">
        <f t="shared" si="34"/>
        <v>905000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6">
        <v>159</v>
      </c>
      <c r="B1581" s="7">
        <v>1</v>
      </c>
      <c r="C1581" s="7">
        <f>OBVEZE!D5</f>
        <v>702336.08</v>
      </c>
      <c r="D1581" s="7"/>
      <c r="E1581" s="7">
        <v>0</v>
      </c>
      <c r="F1581" s="7">
        <v>0</v>
      </c>
      <c r="G1581" s="8">
        <f t="shared" ref="G1581:G1685" si="70">B1581/1000*C1581</f>
        <v>702.33607999999992</v>
      </c>
      <c r="H1581" s="8">
        <f t="shared" ref="H1581:H1685" si="71">ABS(C1581-ROUND(C1581,0))</f>
        <v>7.9999999958090484E-2</v>
      </c>
      <c r="I1581" s="9"/>
      <c r="J1581" s="4"/>
      <c r="K1581" s="5"/>
      <c r="L1581" s="5"/>
      <c r="M1581" s="5"/>
      <c r="N1581" s="5"/>
      <c r="O1581" s="5"/>
      <c r="P1581" s="5"/>
      <c r="Q1581" s="5"/>
      <c r="R1581" s="5"/>
      <c r="S1581" s="5"/>
      <c r="T1581" s="5"/>
      <c r="U1581" s="5"/>
      <c r="V1581" s="5"/>
      <c r="W1581" s="5"/>
      <c r="X1581" s="5"/>
      <c r="Y1581" s="5"/>
      <c r="Z1581" s="5"/>
    </row>
    <row r="1582" spans="1:26" ht="12.75" customHeight="1">
      <c r="A1582" s="10">
        <v>159</v>
      </c>
      <c r="B1582" s="2">
        <v>2</v>
      </c>
      <c r="C1582" s="2">
        <f>OBVEZE!D6</f>
        <v>4011838.21</v>
      </c>
      <c r="D1582" s="2">
        <v>0</v>
      </c>
      <c r="E1582" s="2">
        <v>0</v>
      </c>
      <c r="F1582" s="2">
        <v>0</v>
      </c>
      <c r="G1582" s="3">
        <f t="shared" si="70"/>
        <v>8023.6764199999998</v>
      </c>
      <c r="H1582" s="3">
        <f t="shared" si="71"/>
        <v>0.2099999999627471</v>
      </c>
      <c r="I1582" s="11"/>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3</v>
      </c>
      <c r="C1583" s="2">
        <f>OBVEZE!D7</f>
        <v>134690.03</v>
      </c>
      <c r="D1583" s="2">
        <v>0</v>
      </c>
      <c r="E1583" s="2">
        <v>0</v>
      </c>
      <c r="F1583" s="2">
        <v>0</v>
      </c>
      <c r="G1583" s="3">
        <f t="shared" si="70"/>
        <v>404.07008999999999</v>
      </c>
      <c r="H1583" s="3">
        <f t="shared" si="71"/>
        <v>2.9999999998835847E-2</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4</v>
      </c>
      <c r="C1584" s="2">
        <f>OBVEZE!D8</f>
        <v>923070.36</v>
      </c>
      <c r="D1584" s="2">
        <v>0</v>
      </c>
      <c r="E1584" s="2">
        <v>0</v>
      </c>
      <c r="F1584" s="2">
        <v>0</v>
      </c>
      <c r="G1584" s="3">
        <f t="shared" si="70"/>
        <v>3692.2814400000002</v>
      </c>
      <c r="H1584" s="3">
        <f t="shared" si="71"/>
        <v>0.35999999998603016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5</v>
      </c>
      <c r="C1585" s="2">
        <f>OBVEZE!D9</f>
        <v>485909.08</v>
      </c>
      <c r="D1585" s="2">
        <v>0</v>
      </c>
      <c r="E1585" s="2">
        <v>0</v>
      </c>
      <c r="F1585" s="2">
        <v>0</v>
      </c>
      <c r="G1585" s="3">
        <f t="shared" si="70"/>
        <v>2429.5454</v>
      </c>
      <c r="H1585" s="3">
        <f t="shared" si="71"/>
        <v>8.0000000016298145E-2</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6</v>
      </c>
      <c r="C1586" s="2">
        <f>OBVEZE!D10</f>
        <v>403544.59</v>
      </c>
      <c r="D1586" s="2">
        <v>0</v>
      </c>
      <c r="E1586" s="2">
        <v>0</v>
      </c>
      <c r="F1586" s="2">
        <v>0</v>
      </c>
      <c r="G1586" s="3">
        <f t="shared" si="70"/>
        <v>2421.2675400000003</v>
      </c>
      <c r="H1586" s="3">
        <f t="shared" si="71"/>
        <v>0.40999999997438863</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7</v>
      </c>
      <c r="C1587" s="2">
        <f>OBVEZE!D11</f>
        <v>4508.3599999999997</v>
      </c>
      <c r="D1587" s="2">
        <v>0</v>
      </c>
      <c r="E1587" s="2">
        <v>0</v>
      </c>
      <c r="F1587" s="2">
        <v>0</v>
      </c>
      <c r="G1587" s="3">
        <f t="shared" si="70"/>
        <v>31.558519999999998</v>
      </c>
      <c r="H1587" s="3">
        <f t="shared" si="71"/>
        <v>0.35999999999967258</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9</v>
      </c>
      <c r="C1589" s="2">
        <f>OBVEZE!D13</f>
        <v>2700</v>
      </c>
      <c r="D1589" s="2">
        <v>0</v>
      </c>
      <c r="E1589" s="2">
        <v>0</v>
      </c>
      <c r="F1589" s="2">
        <v>0</v>
      </c>
      <c r="G1589" s="3">
        <f>B1589/1000*C1589</f>
        <v>24.299999999999997</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10</v>
      </c>
      <c r="C1590" s="2">
        <f>OBVEZE!D14</f>
        <v>11658.57</v>
      </c>
      <c r="D1590" s="2">
        <v>0</v>
      </c>
      <c r="E1590" s="2">
        <v>0</v>
      </c>
      <c r="F1590" s="2">
        <v>0</v>
      </c>
      <c r="G1590" s="3">
        <f t="shared" si="70"/>
        <v>116.5857</v>
      </c>
      <c r="H1590" s="3">
        <f t="shared" si="71"/>
        <v>0.43000000000029104</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11</v>
      </c>
      <c r="C1591" s="2">
        <f>OBVEZE!D15</f>
        <v>13335</v>
      </c>
      <c r="D1591" s="2">
        <v>0</v>
      </c>
      <c r="E1591" s="2">
        <v>0</v>
      </c>
      <c r="F1591" s="2">
        <v>0</v>
      </c>
      <c r="G1591" s="3">
        <f t="shared" si="70"/>
        <v>146.685</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12</v>
      </c>
      <c r="C1592" s="2">
        <f>OBVEZE!D16</f>
        <v>1414.76</v>
      </c>
      <c r="D1592" s="2">
        <v>0</v>
      </c>
      <c r="E1592" s="2">
        <v>0</v>
      </c>
      <c r="F1592" s="2">
        <v>0</v>
      </c>
      <c r="G1592" s="3">
        <f t="shared" si="70"/>
        <v>16.977119999999999</v>
      </c>
      <c r="H1592" s="3">
        <f t="shared" si="71"/>
        <v>0.24000000000000909</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13</v>
      </c>
      <c r="C1593" s="2">
        <f>OBVEZE!D17</f>
        <v>2393776.96</v>
      </c>
      <c r="D1593" s="2">
        <v>0</v>
      </c>
      <c r="E1593" s="2">
        <v>0</v>
      </c>
      <c r="F1593" s="2">
        <v>0</v>
      </c>
      <c r="G1593" s="3">
        <f t="shared" si="70"/>
        <v>31119.100479999997</v>
      </c>
      <c r="H1593" s="3">
        <f t="shared" si="71"/>
        <v>4.0000000037252903E-2</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14</v>
      </c>
      <c r="C1594" s="2">
        <f>OBVEZE!D18</f>
        <v>557970.14</v>
      </c>
      <c r="D1594" s="2">
        <v>0</v>
      </c>
      <c r="E1594" s="2">
        <v>0</v>
      </c>
      <c r="F1594" s="2">
        <v>0</v>
      </c>
      <c r="G1594" s="3">
        <f t="shared" si="70"/>
        <v>7811.5819600000004</v>
      </c>
      <c r="H1594" s="3">
        <f t="shared" si="71"/>
        <v>0.14000000001396984</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18</v>
      </c>
      <c r="C1598" s="2">
        <f>OBVEZE!D22</f>
        <v>557970.14</v>
      </c>
      <c r="D1598" s="2">
        <v>0</v>
      </c>
      <c r="E1598" s="2">
        <v>0</v>
      </c>
      <c r="F1598" s="2">
        <v>0</v>
      </c>
      <c r="G1598" s="3">
        <f t="shared" si="70"/>
        <v>10043.462519999999</v>
      </c>
      <c r="H1598" s="3">
        <f t="shared" si="71"/>
        <v>0.14000000001396984</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20</v>
      </c>
      <c r="C1600" s="2">
        <f>OBVEZE!D24</f>
        <v>2330.7199999999998</v>
      </c>
      <c r="D1600" s="2">
        <v>0</v>
      </c>
      <c r="E1600" s="2">
        <v>0</v>
      </c>
      <c r="F1600" s="2">
        <v>0</v>
      </c>
      <c r="G1600" s="3">
        <f>B1600/1000*C1600</f>
        <v>46.614399999999996</v>
      </c>
      <c r="H1600" s="3">
        <f>ABS(C1600-ROUND(C1600,0))</f>
        <v>0.28000000000020009</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21</v>
      </c>
      <c r="C1601" s="2">
        <f>OBVEZE!D25</f>
        <v>3008115.28</v>
      </c>
      <c r="D1601" s="2">
        <v>0</v>
      </c>
      <c r="E1601" s="2">
        <v>0</v>
      </c>
      <c r="F1601" s="2">
        <v>0</v>
      </c>
      <c r="G1601" s="3">
        <f t="shared" si="70"/>
        <v>63170.420879999998</v>
      </c>
      <c r="H1601" s="3">
        <f t="shared" si="71"/>
        <v>0.27999999979510903</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22</v>
      </c>
      <c r="C1602" s="2">
        <f>OBVEZE!D26</f>
        <v>47968.08</v>
      </c>
      <c r="D1602" s="2">
        <v>0</v>
      </c>
      <c r="E1602" s="2">
        <v>0</v>
      </c>
      <c r="F1602" s="2">
        <v>0</v>
      </c>
      <c r="G1602" s="3">
        <f t="shared" si="70"/>
        <v>1055.2977599999999</v>
      </c>
      <c r="H1602" s="3">
        <f t="shared" si="71"/>
        <v>8.000000000174623E-2</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23</v>
      </c>
      <c r="C1603" s="2">
        <f>OBVEZE!D27</f>
        <v>937830.27</v>
      </c>
      <c r="D1603" s="2">
        <v>0</v>
      </c>
      <c r="E1603" s="2">
        <v>0</v>
      </c>
      <c r="F1603" s="2">
        <v>0</v>
      </c>
      <c r="G1603" s="3">
        <f t="shared" si="70"/>
        <v>21570.09621</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24</v>
      </c>
      <c r="C1604" s="2">
        <f>OBVEZE!D28</f>
        <v>484057.41</v>
      </c>
      <c r="D1604" s="2">
        <v>0</v>
      </c>
      <c r="E1604" s="2">
        <v>0</v>
      </c>
      <c r="F1604" s="2">
        <v>0</v>
      </c>
      <c r="G1604" s="3">
        <f t="shared" si="70"/>
        <v>11617.377839999999</v>
      </c>
      <c r="H1604" s="3">
        <f t="shared" si="71"/>
        <v>0.40999999997438863</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25</v>
      </c>
      <c r="C1605" s="2">
        <f>OBVEZE!D29</f>
        <v>420052.14</v>
      </c>
      <c r="D1605" s="2">
        <v>0</v>
      </c>
      <c r="E1605" s="2">
        <v>0</v>
      </c>
      <c r="F1605" s="2">
        <v>0</v>
      </c>
      <c r="G1605" s="3">
        <f t="shared" si="70"/>
        <v>10501.303500000002</v>
      </c>
      <c r="H1605" s="3">
        <f t="shared" si="71"/>
        <v>0.14000000001396984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26</v>
      </c>
      <c r="C1606" s="2">
        <f>OBVEZE!D30</f>
        <v>5811.71</v>
      </c>
      <c r="D1606" s="2">
        <v>0</v>
      </c>
      <c r="E1606" s="2">
        <v>0</v>
      </c>
      <c r="F1606" s="2">
        <v>0</v>
      </c>
      <c r="G1606" s="3">
        <f t="shared" si="70"/>
        <v>151.10445999999999</v>
      </c>
      <c r="H1606" s="3">
        <f t="shared" si="71"/>
        <v>0.28999999999996362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28</v>
      </c>
      <c r="C1608" s="2">
        <f>OBVEZE!D32</f>
        <v>2700</v>
      </c>
      <c r="D1608" s="2">
        <v>0</v>
      </c>
      <c r="E1608" s="2">
        <v>0</v>
      </c>
      <c r="F1608" s="2">
        <v>0</v>
      </c>
      <c r="G1608" s="3">
        <f>B1608/1000*C1608</f>
        <v>75.600000000000009</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29</v>
      </c>
      <c r="C1609" s="2">
        <f>OBVEZE!D33</f>
        <v>10186.14</v>
      </c>
      <c r="D1609" s="2">
        <v>0</v>
      </c>
      <c r="E1609" s="2">
        <v>0</v>
      </c>
      <c r="F1609" s="2">
        <v>0</v>
      </c>
      <c r="G1609" s="3">
        <f t="shared" si="70"/>
        <v>295.39805999999999</v>
      </c>
      <c r="H1609" s="3">
        <f t="shared" si="71"/>
        <v>0.13999999999941792</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30</v>
      </c>
      <c r="C1610" s="2">
        <f>OBVEZE!D34</f>
        <v>13335</v>
      </c>
      <c r="D1610" s="2">
        <v>0</v>
      </c>
      <c r="E1610" s="2">
        <v>0</v>
      </c>
      <c r="F1610" s="2">
        <v>0</v>
      </c>
      <c r="G1610" s="3">
        <f t="shared" si="70"/>
        <v>400.05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31</v>
      </c>
      <c r="C1611" s="2">
        <f>OBVEZE!D35</f>
        <v>1687.87</v>
      </c>
      <c r="D1611" s="2">
        <v>0</v>
      </c>
      <c r="E1611" s="2">
        <v>0</v>
      </c>
      <c r="F1611" s="2">
        <v>0</v>
      </c>
      <c r="G1611" s="3">
        <f t="shared" si="70"/>
        <v>52.323969999999996</v>
      </c>
      <c r="H1611" s="3">
        <f t="shared" si="71"/>
        <v>0.13000000000010914</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32</v>
      </c>
      <c r="C1612" s="2">
        <f>OBVEZE!D36</f>
        <v>2021798.8</v>
      </c>
      <c r="D1612" s="2">
        <v>0</v>
      </c>
      <c r="E1612" s="2">
        <v>0</v>
      </c>
      <c r="F1612" s="2">
        <v>0</v>
      </c>
      <c r="G1612" s="3">
        <f t="shared" si="70"/>
        <v>64697.561600000001</v>
      </c>
      <c r="H1612" s="3">
        <f t="shared" si="71"/>
        <v>0.19999999995343387</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39</v>
      </c>
      <c r="C1619" s="2">
        <f>OBVEZE!D43</f>
        <v>518.13</v>
      </c>
      <c r="D1619" s="2">
        <v>0</v>
      </c>
      <c r="E1619" s="2">
        <v>0</v>
      </c>
      <c r="F1619" s="2">
        <v>0</v>
      </c>
      <c r="G1619" s="3">
        <f>B1619/1000*C1619</f>
        <v>20.207069999999998</v>
      </c>
      <c r="H1619" s="3">
        <f>ABS(C1619-ROUND(C1619,0))</f>
        <v>0.12999999999999545</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40</v>
      </c>
      <c r="C1620" s="2">
        <f>OBVEZE!D44</f>
        <v>1706059.0100000002</v>
      </c>
      <c r="D1620" s="2">
        <v>0</v>
      </c>
      <c r="E1620" s="2">
        <v>0</v>
      </c>
      <c r="F1620" s="2">
        <v>0</v>
      </c>
      <c r="G1620" s="3">
        <f t="shared" si="70"/>
        <v>68242.360400000005</v>
      </c>
      <c r="H1620" s="3">
        <f t="shared" si="71"/>
        <v>1.0000000242143869E-2</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41</v>
      </c>
      <c r="C1621" s="2">
        <f>OBVEZE!D45</f>
        <v>273335.08</v>
      </c>
      <c r="D1621" s="2">
        <v>0</v>
      </c>
      <c r="E1621" s="2">
        <v>0</v>
      </c>
      <c r="F1621" s="2">
        <v>0</v>
      </c>
      <c r="G1621" s="3">
        <f t="shared" si="70"/>
        <v>11206.738280000001</v>
      </c>
      <c r="H1621" s="3">
        <f t="shared" si="71"/>
        <v>8.0000000016298145E-2</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47</v>
      </c>
      <c r="C1627" s="2">
        <f>OBVEZE!D51</f>
        <v>6835.95</v>
      </c>
      <c r="D1627" s="2">
        <v>0</v>
      </c>
      <c r="E1627" s="2">
        <v>0</v>
      </c>
      <c r="F1627" s="2">
        <v>0</v>
      </c>
      <c r="G1627" s="3">
        <f t="shared" si="70"/>
        <v>321.28964999999999</v>
      </c>
      <c r="H1627" s="3">
        <f t="shared" si="71"/>
        <v>5.0000000000181899E-2</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53</v>
      </c>
      <c r="C1633" s="2">
        <f>OBVEZE!D57</f>
        <v>6835.95</v>
      </c>
      <c r="D1633" s="2">
        <v>0</v>
      </c>
      <c r="E1633" s="2">
        <v>0</v>
      </c>
      <c r="F1633" s="2">
        <v>0</v>
      </c>
      <c r="G1633" s="3">
        <f t="shared" si="70"/>
        <v>362.30534999999998</v>
      </c>
      <c r="H1633" s="3">
        <f t="shared" si="71"/>
        <v>5.0000000000181899E-2</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54</v>
      </c>
      <c r="C1634" s="2">
        <f>OBVEZE!D58</f>
        <v>6835.95</v>
      </c>
      <c r="D1634" s="2">
        <v>0</v>
      </c>
      <c r="E1634" s="2">
        <v>0</v>
      </c>
      <c r="F1634" s="2">
        <v>0</v>
      </c>
      <c r="G1634" s="3">
        <f t="shared" si="70"/>
        <v>369.1413</v>
      </c>
      <c r="H1634" s="3">
        <f t="shared" si="71"/>
        <v>5.0000000000181899E-2</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88</v>
      </c>
      <c r="C1668" s="2">
        <f>OBVEZE!D92</f>
        <v>266499.13</v>
      </c>
      <c r="D1668" s="2">
        <v>0</v>
      </c>
      <c r="E1668" s="2">
        <v>0</v>
      </c>
      <c r="F1668" s="2">
        <v>0</v>
      </c>
      <c r="G1668" s="3">
        <f t="shared" si="70"/>
        <v>23451.923439999999</v>
      </c>
      <c r="H1668" s="3">
        <f t="shared" si="71"/>
        <v>0.13000000000465661</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89</v>
      </c>
      <c r="C1669" s="2">
        <f>OBVEZE!D93</f>
        <v>266499.13</v>
      </c>
      <c r="D1669" s="2">
        <v>0</v>
      </c>
      <c r="E1669" s="2">
        <v>0</v>
      </c>
      <c r="F1669" s="2">
        <v>0</v>
      </c>
      <c r="G1669" s="3">
        <f t="shared" si="70"/>
        <v>23718.422569999999</v>
      </c>
      <c r="H1669" s="3">
        <f t="shared" si="71"/>
        <v>0.13000000000465661</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100</v>
      </c>
      <c r="C1680" s="2">
        <f>OBVEZE!D104</f>
        <v>1432723.9300000002</v>
      </c>
      <c r="D1680" s="2">
        <v>0</v>
      </c>
      <c r="E1680" s="2">
        <v>0</v>
      </c>
      <c r="F1680" s="2">
        <v>0</v>
      </c>
      <c r="G1680" s="3">
        <f t="shared" si="70"/>
        <v>143272.39300000001</v>
      </c>
      <c r="H1680" s="3">
        <f t="shared" si="71"/>
        <v>6.9999999832361937E-2</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101</v>
      </c>
      <c r="C1681" s="2">
        <f>OBVEZE!D105</f>
        <v>86721.95</v>
      </c>
      <c r="D1681" s="2">
        <v>0</v>
      </c>
      <c r="E1681" s="2">
        <v>0</v>
      </c>
      <c r="F1681" s="2">
        <v>0</v>
      </c>
      <c r="G1681" s="3">
        <f t="shared" si="70"/>
        <v>8758.9169500000007</v>
      </c>
      <c r="H1681" s="3">
        <f t="shared" si="71"/>
        <v>5.0000000002910383E-2</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102</v>
      </c>
      <c r="C1682" s="2">
        <f>OBVEZE!D106</f>
        <v>103949.47</v>
      </c>
      <c r="D1682" s="2">
        <v>0</v>
      </c>
      <c r="E1682" s="2">
        <v>0</v>
      </c>
      <c r="F1682" s="2">
        <v>0</v>
      </c>
      <c r="G1682" s="3">
        <f t="shared" si="70"/>
        <v>10602.845939999999</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103</v>
      </c>
      <c r="C1683" s="2">
        <f>OBVEZE!D107</f>
        <v>674639.41</v>
      </c>
      <c r="D1683" s="2">
        <v>0</v>
      </c>
      <c r="E1683" s="2">
        <v>0</v>
      </c>
      <c r="F1683" s="2">
        <v>0</v>
      </c>
      <c r="G1683" s="3">
        <f t="shared" si="70"/>
        <v>69487.859230000002</v>
      </c>
      <c r="H1683" s="3">
        <f t="shared" si="71"/>
        <v>0.41000000003259629</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104</v>
      </c>
      <c r="C1684" s="2">
        <f>OBVEZE!D108</f>
        <v>557970.14</v>
      </c>
      <c r="D1684" s="2">
        <v>0</v>
      </c>
      <c r="E1684" s="2">
        <v>0</v>
      </c>
      <c r="F1684" s="2">
        <v>0</v>
      </c>
      <c r="G1684" s="3">
        <f>B1684/1000*C1684</f>
        <v>58028.894560000001</v>
      </c>
      <c r="H1684" s="3">
        <f>ABS(C1684-ROUND(C1684,0))</f>
        <v>0.14000000001396984</v>
      </c>
      <c r="I1684" s="11"/>
      <c r="J1684" s="4"/>
      <c r="K1684" s="5"/>
      <c r="L1684" s="5"/>
      <c r="M1684" s="5"/>
      <c r="N1684" s="5"/>
      <c r="O1684" s="5"/>
      <c r="P1684" s="5"/>
      <c r="Q1684" s="5"/>
      <c r="R1684" s="5"/>
      <c r="S1684" s="5"/>
      <c r="T1684" s="5"/>
      <c r="U1684" s="5"/>
      <c r="V1684" s="5"/>
      <c r="W1684" s="5"/>
      <c r="X1684" s="5"/>
      <c r="Y1684" s="5"/>
      <c r="Z1684" s="5"/>
    </row>
    <row r="1685" spans="1:26" ht="12.75" customHeight="1">
      <c r="A1685" s="13">
        <v>159</v>
      </c>
      <c r="B1685" s="273">
        <v>105</v>
      </c>
      <c r="C1685" s="14">
        <f>OBVEZE!D109</f>
        <v>9442.9599999999991</v>
      </c>
      <c r="D1685" s="14">
        <v>0</v>
      </c>
      <c r="E1685" s="14">
        <v>0</v>
      </c>
      <c r="F1685" s="14">
        <v>0</v>
      </c>
      <c r="G1685" s="15">
        <f t="shared" si="70"/>
        <v>991.5107999999999</v>
      </c>
      <c r="H1685" s="15">
        <f t="shared" si="71"/>
        <v>4.0000000000873115E-2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cols>
    <col min="1" max="1" width="10.6640625" style="1" customWidth="1"/>
    <col min="2" max="3" width="45.6640625" style="1" customWidth="1"/>
    <col min="4" max="16" width="8" style="1" customWidth="1"/>
  </cols>
  <sheetData>
    <row r="1" spans="1:16" ht="37.5" customHeight="1">
      <c r="A1" s="404" t="s">
        <v>2020</v>
      </c>
      <c r="B1" s="404"/>
      <c r="C1" s="404"/>
    </row>
    <row r="2" spans="1:16" ht="33" customHeight="1">
      <c r="A2" s="405" t="s">
        <v>2021</v>
      </c>
      <c r="B2" s="406"/>
      <c r="C2" s="403"/>
      <c r="D2" s="5"/>
      <c r="E2" s="5"/>
      <c r="F2" s="5"/>
      <c r="G2" s="5"/>
      <c r="H2" s="5"/>
      <c r="I2" s="5"/>
      <c r="J2" s="5"/>
      <c r="K2" s="5"/>
      <c r="L2" s="5"/>
      <c r="M2" s="5"/>
      <c r="N2" s="5"/>
      <c r="O2" s="5"/>
      <c r="P2" s="5"/>
    </row>
    <row r="3" spans="1:16" ht="18.75" customHeight="1">
      <c r="A3" s="222" t="s">
        <v>2022</v>
      </c>
      <c r="B3" s="407" t="s">
        <v>2023</v>
      </c>
      <c r="C3" s="403"/>
      <c r="D3" s="5"/>
      <c r="E3" s="5"/>
      <c r="F3" s="5"/>
      <c r="G3" s="5"/>
      <c r="H3" s="5"/>
      <c r="I3" s="5"/>
      <c r="J3" s="5"/>
      <c r="K3" s="5"/>
      <c r="L3" s="5"/>
      <c r="M3" s="5"/>
      <c r="N3" s="5"/>
      <c r="O3" s="5"/>
      <c r="P3" s="5"/>
    </row>
    <row r="4" spans="1:16" ht="37.5" hidden="1" customHeight="1">
      <c r="A4" s="223" t="s">
        <v>2024</v>
      </c>
      <c r="B4" s="402" t="s">
        <v>2025</v>
      </c>
      <c r="C4" s="403"/>
      <c r="D4" s="5"/>
      <c r="E4" s="5"/>
      <c r="F4" s="5"/>
      <c r="G4" s="5"/>
      <c r="H4" s="5"/>
      <c r="I4" s="5"/>
      <c r="J4" s="5"/>
      <c r="K4" s="5"/>
      <c r="L4" s="5"/>
      <c r="M4" s="5"/>
      <c r="N4" s="5"/>
      <c r="O4" s="5"/>
      <c r="P4" s="5"/>
    </row>
    <row r="5" spans="1:16" ht="48" hidden="1" customHeight="1">
      <c r="A5" s="223" t="s">
        <v>2024</v>
      </c>
      <c r="B5" s="402" t="s">
        <v>2026</v>
      </c>
      <c r="C5" s="403"/>
      <c r="D5" s="5"/>
      <c r="E5" s="5"/>
      <c r="F5" s="5"/>
      <c r="G5" s="5"/>
      <c r="H5" s="5"/>
      <c r="I5" s="5"/>
      <c r="J5" s="5"/>
      <c r="K5" s="5"/>
      <c r="L5" s="5"/>
      <c r="M5" s="5"/>
      <c r="N5" s="5"/>
      <c r="O5" s="5"/>
      <c r="P5" s="5"/>
    </row>
    <row r="6" spans="1:16" ht="59.25" hidden="1" customHeight="1">
      <c r="A6" s="223" t="s">
        <v>2024</v>
      </c>
      <c r="B6" s="402" t="s">
        <v>2027</v>
      </c>
      <c r="C6" s="403"/>
      <c r="D6" s="5"/>
      <c r="E6" s="5"/>
      <c r="F6" s="5"/>
      <c r="G6" s="5"/>
      <c r="H6" s="5"/>
      <c r="I6" s="5"/>
      <c r="J6" s="5"/>
      <c r="K6" s="5"/>
      <c r="L6" s="5"/>
      <c r="M6" s="5"/>
      <c r="N6" s="5"/>
      <c r="O6" s="5"/>
      <c r="P6" s="5"/>
    </row>
    <row r="7" spans="1:16" ht="48" hidden="1" customHeight="1">
      <c r="A7" s="223" t="s">
        <v>2028</v>
      </c>
      <c r="B7" s="402" t="s">
        <v>2029</v>
      </c>
      <c r="C7" s="403"/>
      <c r="D7" s="5"/>
      <c r="E7" s="5"/>
      <c r="F7" s="5"/>
      <c r="G7" s="5"/>
      <c r="H7" s="5"/>
      <c r="I7" s="5"/>
      <c r="J7" s="5"/>
      <c r="K7" s="5"/>
      <c r="L7" s="5"/>
      <c r="M7" s="5"/>
      <c r="N7" s="5"/>
      <c r="O7" s="5"/>
      <c r="P7" s="5"/>
    </row>
    <row r="8" spans="1:16" ht="41.25" hidden="1" customHeight="1">
      <c r="A8" s="223" t="s">
        <v>2030</v>
      </c>
      <c r="B8" s="402" t="s">
        <v>2031</v>
      </c>
      <c r="C8" s="403"/>
      <c r="D8" s="5"/>
      <c r="E8" s="5"/>
      <c r="F8" s="5"/>
      <c r="G8" s="5"/>
      <c r="H8" s="5"/>
      <c r="I8" s="5"/>
      <c r="J8" s="5"/>
      <c r="K8" s="5"/>
      <c r="L8" s="5"/>
      <c r="M8" s="5"/>
      <c r="N8" s="5"/>
      <c r="O8" s="5"/>
      <c r="P8" s="5"/>
    </row>
    <row r="9" spans="1:16" ht="59.25" hidden="1" customHeight="1">
      <c r="A9" s="223" t="s">
        <v>2032</v>
      </c>
      <c r="B9" s="402" t="s">
        <v>2033</v>
      </c>
      <c r="C9" s="403"/>
      <c r="D9" s="5"/>
      <c r="E9" s="5"/>
      <c r="F9" s="5"/>
      <c r="G9" s="5"/>
      <c r="H9" s="5"/>
      <c r="I9" s="5"/>
      <c r="J9" s="5"/>
      <c r="K9" s="5"/>
      <c r="L9" s="5"/>
      <c r="M9" s="5"/>
      <c r="N9" s="5"/>
      <c r="O9" s="5"/>
      <c r="P9" s="5"/>
    </row>
    <row r="10" spans="1:16" ht="61.5" hidden="1" customHeight="1">
      <c r="A10" s="223" t="s">
        <v>2032</v>
      </c>
      <c r="B10" s="402" t="s">
        <v>2034</v>
      </c>
      <c r="C10" s="403"/>
      <c r="D10" s="5"/>
      <c r="E10" s="5"/>
      <c r="F10" s="5"/>
      <c r="G10" s="5"/>
      <c r="H10" s="5"/>
      <c r="I10" s="5"/>
      <c r="J10" s="5"/>
      <c r="K10" s="5"/>
      <c r="L10" s="5"/>
      <c r="M10" s="5"/>
      <c r="N10" s="5"/>
      <c r="O10" s="5"/>
      <c r="P10" s="5"/>
    </row>
    <row r="11" spans="1:16" ht="43.5" hidden="1" customHeight="1">
      <c r="A11" s="223" t="s">
        <v>2032</v>
      </c>
      <c r="B11" s="402" t="s">
        <v>2035</v>
      </c>
      <c r="C11" s="403"/>
      <c r="D11" s="5"/>
      <c r="E11" s="5"/>
      <c r="F11" s="5"/>
      <c r="G11" s="5"/>
      <c r="H11" s="5"/>
      <c r="I11" s="5"/>
      <c r="J11" s="5"/>
      <c r="K11" s="5"/>
      <c r="L11" s="5"/>
      <c r="M11" s="5"/>
      <c r="N11" s="5"/>
      <c r="O11" s="5"/>
      <c r="P11" s="5"/>
    </row>
    <row r="12" spans="1:16" ht="27.75" hidden="1" customHeight="1">
      <c r="A12" s="223" t="s">
        <v>2036</v>
      </c>
      <c r="B12" s="402" t="s">
        <v>2037</v>
      </c>
      <c r="C12" s="403"/>
      <c r="D12" s="5"/>
      <c r="E12" s="5"/>
      <c r="F12" s="5"/>
      <c r="G12" s="5"/>
      <c r="H12" s="5"/>
      <c r="I12" s="5"/>
      <c r="J12" s="5"/>
      <c r="K12" s="5"/>
      <c r="L12" s="5"/>
      <c r="M12" s="5"/>
      <c r="N12" s="5"/>
      <c r="O12" s="5"/>
      <c r="P12" s="5"/>
    </row>
    <row r="13" spans="1:16" ht="27.75" hidden="1" customHeight="1">
      <c r="A13" s="223" t="s">
        <v>2038</v>
      </c>
      <c r="B13" s="402" t="s">
        <v>2039</v>
      </c>
      <c r="C13" s="403"/>
      <c r="D13" s="5"/>
      <c r="E13" s="5"/>
      <c r="F13" s="5"/>
      <c r="G13" s="5"/>
      <c r="H13" s="5"/>
      <c r="I13" s="5"/>
      <c r="J13" s="5"/>
      <c r="K13" s="5"/>
      <c r="L13" s="5"/>
      <c r="M13" s="5"/>
      <c r="N13" s="5"/>
      <c r="O13" s="5"/>
      <c r="P13" s="5"/>
    </row>
    <row r="14" spans="1:16" ht="45.75" hidden="1" customHeight="1">
      <c r="A14" s="223" t="s">
        <v>2040</v>
      </c>
      <c r="B14" s="402" t="s">
        <v>2041</v>
      </c>
      <c r="C14" s="403"/>
      <c r="D14" s="5"/>
      <c r="E14" s="5"/>
      <c r="F14" s="5"/>
      <c r="G14" s="5"/>
      <c r="H14" s="5"/>
      <c r="I14" s="5"/>
      <c r="J14" s="5"/>
      <c r="K14" s="5"/>
      <c r="L14" s="5"/>
      <c r="M14" s="5"/>
      <c r="N14" s="5"/>
      <c r="O14" s="5"/>
      <c r="P14" s="5"/>
    </row>
    <row r="15" spans="1:16" ht="45.75" hidden="1" customHeight="1">
      <c r="A15" s="223" t="s">
        <v>2042</v>
      </c>
      <c r="B15" s="402" t="s">
        <v>2043</v>
      </c>
      <c r="C15" s="403"/>
      <c r="D15" s="5"/>
      <c r="E15" s="5"/>
      <c r="F15" s="5"/>
      <c r="G15" s="5"/>
      <c r="H15" s="5"/>
      <c r="I15" s="5"/>
      <c r="J15" s="5"/>
      <c r="K15" s="5"/>
      <c r="L15" s="5"/>
      <c r="M15" s="5"/>
      <c r="N15" s="5"/>
      <c r="O15" s="5"/>
      <c r="P15" s="5"/>
    </row>
    <row r="16" spans="1:16" ht="51" hidden="1" customHeight="1">
      <c r="A16" s="223" t="s">
        <v>2044</v>
      </c>
      <c r="B16" s="402" t="s">
        <v>2045</v>
      </c>
      <c r="C16" s="403"/>
      <c r="D16" s="5"/>
      <c r="E16" s="5"/>
      <c r="F16" s="5"/>
      <c r="G16" s="5"/>
      <c r="H16" s="5"/>
      <c r="I16" s="5"/>
      <c r="J16" s="5"/>
      <c r="K16" s="5"/>
      <c r="L16" s="5"/>
      <c r="M16" s="5"/>
      <c r="N16" s="5"/>
      <c r="O16" s="5"/>
      <c r="P16" s="5"/>
    </row>
    <row r="17" spans="1:16" ht="27.75" hidden="1" customHeight="1">
      <c r="A17" s="223" t="s">
        <v>2046</v>
      </c>
      <c r="B17" s="402" t="s">
        <v>2047</v>
      </c>
      <c r="C17" s="403"/>
      <c r="D17" s="5"/>
      <c r="E17" s="5"/>
      <c r="F17" s="5"/>
      <c r="G17" s="5"/>
      <c r="H17" s="5"/>
      <c r="I17" s="5"/>
      <c r="J17" s="5"/>
      <c r="K17" s="5"/>
      <c r="L17" s="5"/>
      <c r="M17" s="5"/>
      <c r="N17" s="5"/>
      <c r="O17" s="5"/>
      <c r="P17" s="5"/>
    </row>
    <row r="18" spans="1:16" ht="27.75" hidden="1" customHeight="1">
      <c r="A18" s="223" t="s">
        <v>2048</v>
      </c>
      <c r="B18" s="402" t="s">
        <v>2049</v>
      </c>
      <c r="C18" s="403"/>
      <c r="D18" s="5"/>
      <c r="E18" s="5"/>
      <c r="F18" s="5"/>
      <c r="G18" s="5"/>
      <c r="H18" s="5"/>
      <c r="I18" s="5"/>
      <c r="J18" s="5"/>
      <c r="K18" s="5"/>
      <c r="L18" s="5"/>
      <c r="M18" s="5"/>
      <c r="N18" s="5"/>
      <c r="O18" s="5"/>
      <c r="P18" s="5"/>
    </row>
    <row r="19" spans="1:16" ht="45" hidden="1" customHeight="1">
      <c r="A19" s="223" t="s">
        <v>2048</v>
      </c>
      <c r="B19" s="402" t="s">
        <v>2050</v>
      </c>
      <c r="C19" s="403"/>
      <c r="D19" s="5"/>
      <c r="E19" s="5"/>
      <c r="F19" s="5"/>
      <c r="G19" s="5"/>
      <c r="H19" s="5"/>
      <c r="I19" s="5"/>
      <c r="J19" s="5"/>
      <c r="K19" s="5"/>
      <c r="L19" s="5"/>
      <c r="M19" s="5"/>
      <c r="N19" s="5"/>
      <c r="O19" s="5"/>
      <c r="P19" s="5"/>
    </row>
    <row r="20" spans="1:16" ht="45" hidden="1" customHeight="1">
      <c r="A20" s="223" t="s">
        <v>2051</v>
      </c>
      <c r="B20" s="402" t="s">
        <v>2052</v>
      </c>
      <c r="C20" s="403"/>
      <c r="D20" s="5"/>
      <c r="E20" s="5"/>
      <c r="F20" s="5"/>
      <c r="G20" s="5"/>
      <c r="H20" s="5"/>
      <c r="I20" s="5"/>
      <c r="J20" s="5"/>
      <c r="K20" s="5"/>
      <c r="L20" s="5"/>
      <c r="M20" s="5"/>
      <c r="N20" s="5"/>
      <c r="O20" s="5"/>
      <c r="P20" s="5"/>
    </row>
    <row r="21" spans="1:16" ht="30" hidden="1" customHeight="1">
      <c r="A21" s="223" t="s">
        <v>2053</v>
      </c>
      <c r="B21" s="402" t="s">
        <v>2054</v>
      </c>
      <c r="C21" s="403"/>
      <c r="D21" s="5"/>
      <c r="E21" s="5"/>
      <c r="F21" s="5"/>
      <c r="G21" s="5"/>
      <c r="H21" s="5"/>
      <c r="I21" s="5"/>
      <c r="J21" s="5"/>
      <c r="K21" s="5"/>
      <c r="L21" s="5"/>
      <c r="M21" s="5"/>
      <c r="N21" s="5"/>
      <c r="O21" s="5"/>
      <c r="P21" s="5"/>
    </row>
    <row r="22" spans="1:16" ht="30" hidden="1" customHeight="1">
      <c r="A22" s="223" t="s">
        <v>2055</v>
      </c>
      <c r="B22" s="402" t="s">
        <v>2056</v>
      </c>
      <c r="C22" s="403"/>
      <c r="D22" s="5"/>
      <c r="E22" s="5"/>
      <c r="F22" s="5"/>
      <c r="G22" s="5"/>
      <c r="H22" s="5"/>
      <c r="I22" s="5"/>
      <c r="J22" s="5"/>
      <c r="K22" s="5"/>
      <c r="L22" s="5"/>
      <c r="M22" s="5"/>
      <c r="N22" s="5"/>
      <c r="O22" s="5"/>
      <c r="P22" s="5"/>
    </row>
    <row r="23" spans="1:16" ht="30" hidden="1" customHeight="1">
      <c r="A23" s="223" t="s">
        <v>2057</v>
      </c>
      <c r="B23" s="402" t="s">
        <v>2058</v>
      </c>
      <c r="C23" s="403"/>
      <c r="D23" s="5"/>
      <c r="E23" s="5"/>
      <c r="F23" s="5"/>
      <c r="G23" s="5"/>
      <c r="H23" s="5"/>
      <c r="I23" s="5"/>
      <c r="J23" s="5"/>
      <c r="K23" s="5"/>
      <c r="L23" s="5"/>
      <c r="M23" s="5"/>
      <c r="N23" s="5"/>
      <c r="O23" s="5"/>
      <c r="P23" s="5"/>
    </row>
    <row r="24" spans="1:16" ht="30" hidden="1" customHeight="1">
      <c r="A24" s="223" t="s">
        <v>2059</v>
      </c>
      <c r="B24" s="402" t="s">
        <v>2060</v>
      </c>
      <c r="C24" s="403"/>
      <c r="D24" s="5"/>
      <c r="E24" s="5"/>
      <c r="F24" s="5"/>
      <c r="G24" s="5"/>
      <c r="H24" s="5"/>
      <c r="I24" s="5"/>
      <c r="J24" s="5"/>
      <c r="K24" s="5"/>
      <c r="L24" s="5"/>
      <c r="M24" s="5"/>
      <c r="N24" s="5"/>
      <c r="O24" s="5"/>
      <c r="P24" s="5"/>
    </row>
    <row r="25" spans="1:16" ht="30" hidden="1" customHeight="1">
      <c r="A25" s="223" t="s">
        <v>2061</v>
      </c>
      <c r="B25" s="402" t="s">
        <v>2062</v>
      </c>
      <c r="C25" s="403"/>
      <c r="D25" s="5"/>
      <c r="E25" s="5"/>
      <c r="F25" s="5"/>
      <c r="G25" s="5"/>
      <c r="H25" s="5"/>
      <c r="I25" s="5"/>
      <c r="J25" s="5"/>
      <c r="K25" s="5"/>
      <c r="L25" s="5"/>
      <c r="M25" s="5"/>
      <c r="N25" s="5"/>
      <c r="O25" s="5"/>
      <c r="P25" s="5"/>
    </row>
    <row r="26" spans="1:16" ht="30" hidden="1" customHeight="1">
      <c r="A26" s="223" t="s">
        <v>2063</v>
      </c>
      <c r="B26" s="402" t="s">
        <v>2064</v>
      </c>
      <c r="C26" s="403"/>
      <c r="D26" s="5"/>
      <c r="E26" s="5"/>
      <c r="F26" s="5"/>
      <c r="G26" s="5"/>
      <c r="H26" s="5"/>
      <c r="I26" s="5"/>
      <c r="J26" s="5"/>
      <c r="K26" s="5"/>
      <c r="L26" s="5"/>
      <c r="M26" s="5"/>
      <c r="N26" s="5"/>
      <c r="O26" s="5"/>
      <c r="P26" s="5"/>
    </row>
    <row r="27" spans="1:16" ht="70.5" hidden="1" customHeight="1">
      <c r="A27" s="223" t="s">
        <v>2065</v>
      </c>
      <c r="B27" s="402" t="s">
        <v>2066</v>
      </c>
      <c r="C27" s="403"/>
      <c r="D27" s="5"/>
      <c r="E27" s="5"/>
      <c r="F27" s="5"/>
      <c r="G27" s="5"/>
      <c r="H27" s="5"/>
      <c r="I27" s="5"/>
      <c r="J27" s="5"/>
      <c r="K27" s="5"/>
      <c r="L27" s="5"/>
      <c r="M27" s="5"/>
      <c r="N27" s="5"/>
      <c r="O27" s="5"/>
      <c r="P27" s="5"/>
    </row>
    <row r="28" spans="1:16" ht="48" hidden="1" customHeight="1">
      <c r="A28" s="223" t="s">
        <v>2067</v>
      </c>
      <c r="B28" s="402" t="s">
        <v>2068</v>
      </c>
      <c r="C28" s="403"/>
      <c r="D28" s="5"/>
      <c r="E28" s="5"/>
      <c r="F28" s="5"/>
      <c r="G28" s="5"/>
      <c r="H28" s="5"/>
      <c r="I28" s="5"/>
      <c r="J28" s="5"/>
      <c r="K28" s="5"/>
      <c r="L28" s="5"/>
      <c r="M28" s="5"/>
      <c r="N28" s="5"/>
      <c r="O28" s="5"/>
      <c r="P28" s="5"/>
    </row>
    <row r="29" spans="1:16" ht="100.5" hidden="1" customHeight="1">
      <c r="A29" s="223" t="s">
        <v>2069</v>
      </c>
      <c r="B29" s="402" t="s">
        <v>2070</v>
      </c>
      <c r="C29" s="403"/>
      <c r="D29" s="5"/>
      <c r="E29" s="5"/>
      <c r="F29" s="5"/>
      <c r="G29" s="5"/>
      <c r="H29" s="5"/>
      <c r="I29" s="5"/>
      <c r="J29" s="5"/>
      <c r="K29" s="5"/>
      <c r="L29" s="5"/>
      <c r="M29" s="5"/>
      <c r="N29" s="5"/>
      <c r="O29" s="5"/>
      <c r="P29" s="5"/>
    </row>
    <row r="30" spans="1:16" ht="45" hidden="1" customHeight="1">
      <c r="A30" s="223" t="s">
        <v>2071</v>
      </c>
      <c r="B30" s="402" t="s">
        <v>2072</v>
      </c>
      <c r="C30" s="403"/>
      <c r="D30" s="5"/>
      <c r="E30" s="5"/>
      <c r="F30" s="5"/>
      <c r="G30" s="5"/>
      <c r="H30" s="5"/>
      <c r="I30" s="5"/>
      <c r="J30" s="5"/>
      <c r="K30" s="5"/>
      <c r="L30" s="5"/>
      <c r="M30" s="5"/>
      <c r="N30" s="5"/>
      <c r="O30" s="5"/>
      <c r="P30" s="5"/>
    </row>
    <row r="31" spans="1:16" ht="45" hidden="1" customHeight="1">
      <c r="A31" s="223" t="s">
        <v>2073</v>
      </c>
      <c r="B31" s="402" t="s">
        <v>2074</v>
      </c>
      <c r="C31" s="403"/>
      <c r="D31" s="5"/>
      <c r="E31" s="5"/>
      <c r="F31" s="5"/>
      <c r="G31" s="5"/>
      <c r="H31" s="5"/>
      <c r="I31" s="5"/>
      <c r="J31" s="5"/>
      <c r="K31" s="5"/>
      <c r="L31" s="5"/>
      <c r="M31" s="5"/>
      <c r="N31" s="5"/>
      <c r="O31" s="5"/>
      <c r="P31" s="5"/>
    </row>
    <row r="32" spans="1:16" ht="45" hidden="1" customHeight="1">
      <c r="A32" s="223" t="s">
        <v>2075</v>
      </c>
      <c r="B32" s="402" t="s">
        <v>2076</v>
      </c>
      <c r="C32" s="403"/>
      <c r="D32" s="5"/>
      <c r="E32" s="5"/>
      <c r="F32" s="5"/>
      <c r="G32" s="5"/>
      <c r="H32" s="5"/>
      <c r="I32" s="5"/>
      <c r="J32" s="5"/>
      <c r="K32" s="5"/>
      <c r="L32" s="5"/>
      <c r="M32" s="5"/>
      <c r="N32" s="5"/>
      <c r="O32" s="5"/>
      <c r="P32" s="5"/>
    </row>
    <row r="33" spans="1:16" ht="72" hidden="1" customHeight="1">
      <c r="A33" s="223" t="s">
        <v>2077</v>
      </c>
      <c r="B33" s="402" t="s">
        <v>2078</v>
      </c>
      <c r="C33" s="403"/>
      <c r="D33" s="5"/>
      <c r="E33" s="5"/>
      <c r="F33" s="5"/>
      <c r="G33" s="5"/>
      <c r="H33" s="5"/>
      <c r="I33" s="5"/>
      <c r="J33" s="5"/>
      <c r="K33" s="5"/>
      <c r="L33" s="5"/>
      <c r="M33" s="5"/>
      <c r="N33" s="5"/>
      <c r="O33" s="5"/>
      <c r="P33" s="5"/>
    </row>
    <row r="34" spans="1:16" ht="79.5" hidden="1" customHeight="1">
      <c r="A34" s="223" t="s">
        <v>2079</v>
      </c>
      <c r="B34" s="402" t="s">
        <v>2080</v>
      </c>
      <c r="C34" s="403"/>
      <c r="D34" s="5"/>
      <c r="E34" s="5"/>
      <c r="F34" s="5"/>
      <c r="G34" s="5"/>
      <c r="H34" s="5"/>
      <c r="I34" s="5"/>
      <c r="J34" s="5"/>
      <c r="K34" s="5"/>
      <c r="L34" s="5"/>
      <c r="M34" s="5"/>
      <c r="N34" s="5"/>
      <c r="O34" s="5"/>
      <c r="P34" s="5"/>
    </row>
    <row r="35" spans="1:16" ht="70.5" hidden="1" customHeight="1">
      <c r="A35" s="223" t="s">
        <v>2081</v>
      </c>
      <c r="B35" s="402" t="s">
        <v>2082</v>
      </c>
      <c r="C35" s="403"/>
      <c r="D35" s="5"/>
      <c r="E35" s="5"/>
      <c r="F35" s="5"/>
      <c r="G35" s="5"/>
      <c r="H35" s="5"/>
      <c r="I35" s="5"/>
      <c r="J35" s="5"/>
      <c r="K35" s="5"/>
      <c r="L35" s="5"/>
      <c r="M35" s="5"/>
      <c r="N35" s="5"/>
      <c r="O35" s="5"/>
      <c r="P35" s="5"/>
    </row>
    <row r="36" spans="1:16" ht="45.75" hidden="1" customHeight="1">
      <c r="A36" s="223" t="s">
        <v>2083</v>
      </c>
      <c r="B36" s="402" t="s">
        <v>2084</v>
      </c>
      <c r="C36" s="403"/>
      <c r="D36" s="5"/>
      <c r="E36" s="5"/>
      <c r="F36" s="5"/>
      <c r="G36" s="5"/>
      <c r="H36" s="5"/>
      <c r="I36" s="5"/>
      <c r="J36" s="5"/>
      <c r="K36" s="5"/>
      <c r="L36" s="5"/>
      <c r="M36" s="5"/>
      <c r="N36" s="5"/>
      <c r="O36" s="5"/>
      <c r="P36" s="5"/>
    </row>
    <row r="37" spans="1:16" ht="54.75" hidden="1" customHeight="1">
      <c r="A37" s="223" t="s">
        <v>2085</v>
      </c>
      <c r="B37" s="402" t="s">
        <v>2086</v>
      </c>
      <c r="C37" s="403"/>
      <c r="D37" s="5"/>
      <c r="E37" s="5"/>
      <c r="F37" s="5"/>
      <c r="G37" s="5"/>
      <c r="H37" s="5"/>
      <c r="I37" s="5"/>
      <c r="J37" s="5"/>
      <c r="K37" s="5"/>
      <c r="L37" s="5"/>
      <c r="M37" s="5"/>
      <c r="N37" s="5"/>
      <c r="O37" s="5"/>
      <c r="P37" s="5"/>
    </row>
    <row r="38" spans="1:16" ht="37.5" hidden="1" customHeight="1">
      <c r="A38" s="223" t="s">
        <v>2087</v>
      </c>
      <c r="B38" s="402" t="s">
        <v>2088</v>
      </c>
      <c r="C38" s="403"/>
      <c r="D38" s="5"/>
      <c r="E38" s="5"/>
      <c r="F38" s="5"/>
      <c r="G38" s="5"/>
      <c r="H38" s="5"/>
      <c r="I38" s="5"/>
      <c r="J38" s="5"/>
      <c r="K38" s="5"/>
      <c r="L38" s="5"/>
      <c r="M38" s="5"/>
      <c r="N38" s="5"/>
      <c r="O38" s="5"/>
      <c r="P38" s="5"/>
    </row>
    <row r="39" spans="1:16" ht="61.5" hidden="1" customHeight="1">
      <c r="A39" s="223" t="s">
        <v>2089</v>
      </c>
      <c r="B39" s="402" t="s">
        <v>2090</v>
      </c>
      <c r="C39" s="403"/>
      <c r="D39" s="5"/>
      <c r="E39" s="5"/>
      <c r="F39" s="5"/>
      <c r="G39" s="5"/>
      <c r="H39" s="5"/>
      <c r="I39" s="5"/>
      <c r="J39" s="5"/>
      <c r="K39" s="5"/>
      <c r="L39" s="5"/>
      <c r="M39" s="5"/>
      <c r="N39" s="5"/>
      <c r="O39" s="5"/>
      <c r="P39" s="5"/>
    </row>
    <row r="40" spans="1:16" ht="53.25" hidden="1" customHeight="1">
      <c r="A40" s="223" t="s">
        <v>2091</v>
      </c>
      <c r="B40" s="402" t="s">
        <v>2092</v>
      </c>
      <c r="C40" s="403"/>
      <c r="D40" s="5"/>
      <c r="E40" s="5"/>
      <c r="F40" s="5"/>
      <c r="G40" s="5"/>
      <c r="H40" s="5"/>
      <c r="I40" s="5"/>
      <c r="J40" s="5"/>
      <c r="K40" s="5"/>
      <c r="L40" s="5"/>
      <c r="M40" s="5"/>
      <c r="N40" s="5"/>
      <c r="O40" s="5"/>
      <c r="P40" s="5"/>
    </row>
    <row r="41" spans="1:16" ht="73.5" hidden="1" customHeight="1">
      <c r="A41" s="223" t="s">
        <v>2093</v>
      </c>
      <c r="B41" s="402" t="s">
        <v>2094</v>
      </c>
      <c r="C41" s="403"/>
      <c r="D41" s="5"/>
      <c r="E41" s="5"/>
      <c r="F41" s="5"/>
      <c r="G41" s="5"/>
      <c r="H41" s="5"/>
      <c r="I41" s="5"/>
      <c r="J41" s="5"/>
      <c r="K41" s="5"/>
      <c r="L41" s="5"/>
      <c r="M41" s="5"/>
      <c r="N41" s="5"/>
      <c r="O41" s="5"/>
      <c r="P41" s="5"/>
    </row>
    <row r="42" spans="1:16" ht="57.75" hidden="1" customHeight="1">
      <c r="A42" s="223" t="s">
        <v>2095</v>
      </c>
      <c r="B42" s="402" t="s">
        <v>2096</v>
      </c>
      <c r="C42" s="403"/>
      <c r="D42" s="5"/>
      <c r="E42" s="5"/>
      <c r="F42" s="5"/>
      <c r="G42" s="5"/>
      <c r="H42" s="5"/>
      <c r="I42" s="5"/>
      <c r="J42" s="5"/>
      <c r="K42" s="5"/>
      <c r="L42" s="5"/>
      <c r="M42" s="5"/>
      <c r="N42" s="5"/>
      <c r="O42" s="5"/>
      <c r="P42" s="5"/>
    </row>
    <row r="43" spans="1:16" ht="84" hidden="1" customHeight="1">
      <c r="A43" s="223" t="s">
        <v>2097</v>
      </c>
      <c r="B43" s="402" t="s">
        <v>2098</v>
      </c>
      <c r="C43" s="403"/>
      <c r="D43" s="5"/>
      <c r="E43" s="5"/>
      <c r="F43" s="5"/>
      <c r="G43" s="5"/>
      <c r="H43" s="5"/>
      <c r="I43" s="5"/>
      <c r="J43" s="5"/>
      <c r="K43" s="5"/>
      <c r="L43" s="5"/>
      <c r="M43" s="5"/>
      <c r="N43" s="5"/>
      <c r="O43" s="5"/>
      <c r="P43" s="5"/>
    </row>
    <row r="44" spans="1:16" ht="48" hidden="1" customHeight="1">
      <c r="A44" s="223" t="s">
        <v>2099</v>
      </c>
      <c r="B44" s="402" t="s">
        <v>2100</v>
      </c>
      <c r="C44" s="403"/>
      <c r="D44" s="5"/>
      <c r="E44" s="5"/>
      <c r="F44" s="5"/>
      <c r="G44" s="5"/>
      <c r="H44" s="5"/>
      <c r="I44" s="5"/>
      <c r="J44" s="5"/>
      <c r="K44" s="5"/>
      <c r="L44" s="5"/>
      <c r="M44" s="5"/>
      <c r="N44" s="5"/>
      <c r="O44" s="5"/>
      <c r="P44" s="5"/>
    </row>
    <row r="45" spans="1:16" ht="57" hidden="1" customHeight="1">
      <c r="A45" s="223" t="s">
        <v>2101</v>
      </c>
      <c r="B45" s="402" t="s">
        <v>2102</v>
      </c>
      <c r="C45" s="403"/>
      <c r="D45" s="5"/>
      <c r="E45" s="5"/>
      <c r="F45" s="5"/>
      <c r="G45" s="5"/>
      <c r="H45" s="5"/>
      <c r="I45" s="5"/>
      <c r="J45" s="5"/>
      <c r="K45" s="5"/>
      <c r="L45" s="5"/>
      <c r="M45" s="5"/>
      <c r="N45" s="5"/>
      <c r="O45" s="5"/>
      <c r="P45" s="5"/>
    </row>
    <row r="46" spans="1:16" ht="73.5" hidden="1" customHeight="1">
      <c r="A46" s="223" t="s">
        <v>2103</v>
      </c>
      <c r="B46" s="413" t="s">
        <v>2104</v>
      </c>
      <c r="C46" s="403"/>
      <c r="D46" s="5"/>
      <c r="E46" s="5"/>
      <c r="F46" s="5"/>
      <c r="G46" s="5"/>
      <c r="H46" s="5"/>
      <c r="I46" s="5"/>
      <c r="J46" s="5"/>
      <c r="K46" s="5"/>
      <c r="L46" s="5"/>
      <c r="M46" s="5"/>
      <c r="N46" s="5"/>
      <c r="O46" s="5"/>
      <c r="P46" s="5"/>
    </row>
    <row r="47" spans="1:16" ht="66" hidden="1" customHeight="1">
      <c r="A47" s="39" t="s">
        <v>2105</v>
      </c>
      <c r="B47" s="414" t="s">
        <v>2106</v>
      </c>
      <c r="C47" s="414"/>
      <c r="D47" s="5"/>
      <c r="E47" s="5"/>
      <c r="F47" s="5"/>
      <c r="G47" s="5"/>
      <c r="H47" s="5"/>
      <c r="I47" s="5"/>
      <c r="J47" s="5"/>
      <c r="K47" s="5"/>
      <c r="L47" s="5"/>
      <c r="M47" s="5"/>
      <c r="N47" s="5"/>
      <c r="O47" s="5"/>
      <c r="P47" s="5"/>
    </row>
    <row r="48" spans="1:16" ht="123.75" customHeight="1">
      <c r="A48" s="202" t="s">
        <v>2107</v>
      </c>
      <c r="B48" s="412" t="s">
        <v>2108</v>
      </c>
      <c r="C48" s="411"/>
      <c r="D48" s="5"/>
      <c r="E48" s="5"/>
      <c r="F48" s="5"/>
      <c r="G48" s="5"/>
      <c r="H48" s="5"/>
      <c r="I48" s="5"/>
      <c r="J48" s="5"/>
      <c r="K48" s="5"/>
      <c r="L48" s="5"/>
      <c r="M48" s="5"/>
      <c r="N48" s="5"/>
      <c r="O48" s="5"/>
      <c r="P48" s="5"/>
    </row>
    <row r="49" spans="1:16" ht="34.5" customHeight="1">
      <c r="A49" s="202" t="s">
        <v>2109</v>
      </c>
      <c r="B49" s="410" t="s">
        <v>2110</v>
      </c>
      <c r="C49" s="411"/>
      <c r="D49" s="5"/>
      <c r="E49" s="5"/>
      <c r="F49" s="5"/>
      <c r="G49" s="5"/>
      <c r="H49" s="5"/>
      <c r="I49" s="5"/>
      <c r="J49" s="5"/>
      <c r="K49" s="5"/>
      <c r="L49" s="5"/>
      <c r="M49" s="5"/>
      <c r="N49" s="5"/>
      <c r="O49" s="5"/>
      <c r="P49" s="5"/>
    </row>
    <row r="50" spans="1:16" ht="34.5" customHeight="1">
      <c r="A50" s="202" t="s">
        <v>2111</v>
      </c>
      <c r="B50" s="410" t="s">
        <v>2112</v>
      </c>
      <c r="C50" s="411"/>
      <c r="D50" s="5"/>
      <c r="E50" s="5"/>
      <c r="F50" s="5"/>
      <c r="G50" s="5"/>
      <c r="H50" s="5"/>
      <c r="I50" s="5"/>
      <c r="J50" s="5"/>
      <c r="K50" s="5"/>
      <c r="L50" s="5"/>
      <c r="M50" s="5"/>
      <c r="N50" s="5"/>
      <c r="O50" s="5"/>
      <c r="P50" s="5"/>
    </row>
    <row r="51" spans="1:16" ht="31.5" customHeight="1">
      <c r="A51" s="224" t="s">
        <v>2113</v>
      </c>
      <c r="B51" s="402" t="s">
        <v>2114</v>
      </c>
      <c r="C51" s="403"/>
      <c r="D51" s="5"/>
      <c r="E51" s="5"/>
      <c r="F51" s="5"/>
      <c r="G51" s="5"/>
      <c r="H51" s="5"/>
      <c r="I51" s="5"/>
      <c r="J51" s="5"/>
      <c r="K51" s="5"/>
      <c r="L51" s="5"/>
      <c r="M51" s="5"/>
      <c r="N51" s="5"/>
      <c r="O51" s="5"/>
      <c r="P51" s="5"/>
    </row>
    <row r="52" spans="1:16" ht="31.5" customHeight="1">
      <c r="A52" s="224" t="s">
        <v>2115</v>
      </c>
      <c r="B52" s="402" t="s">
        <v>2116</v>
      </c>
      <c r="C52" s="403"/>
      <c r="D52" s="5"/>
      <c r="E52" s="5"/>
      <c r="F52" s="5"/>
      <c r="G52" s="5"/>
      <c r="H52" s="5"/>
      <c r="I52" s="5"/>
      <c r="J52" s="5"/>
      <c r="K52" s="5"/>
      <c r="L52" s="5"/>
      <c r="M52" s="5"/>
      <c r="N52" s="5"/>
      <c r="O52" s="5"/>
      <c r="P52" s="5"/>
    </row>
    <row r="53" spans="1:16" ht="31.5" customHeight="1">
      <c r="A53" s="224" t="s">
        <v>2117</v>
      </c>
      <c r="B53" s="415" t="s">
        <v>2118</v>
      </c>
      <c r="C53" s="416"/>
      <c r="D53" s="5"/>
      <c r="E53" s="5"/>
      <c r="F53" s="5"/>
      <c r="G53" s="5"/>
      <c r="H53" s="5"/>
      <c r="I53" s="5"/>
      <c r="J53" s="5"/>
      <c r="K53" s="5"/>
      <c r="L53" s="5"/>
      <c r="M53" s="5"/>
      <c r="N53" s="5"/>
      <c r="O53" s="5"/>
      <c r="P53" s="5"/>
    </row>
    <row r="54" spans="1:16" ht="31.5" customHeight="1">
      <c r="A54" s="224" t="s">
        <v>2119</v>
      </c>
      <c r="B54" s="415" t="s">
        <v>2120</v>
      </c>
      <c r="C54" s="416"/>
      <c r="D54" s="5"/>
      <c r="E54" s="5"/>
      <c r="F54" s="5"/>
      <c r="G54" s="5"/>
      <c r="H54" s="5"/>
      <c r="I54" s="5"/>
      <c r="J54" s="5"/>
      <c r="K54" s="5"/>
      <c r="L54" s="5"/>
      <c r="M54" s="5"/>
      <c r="N54" s="5"/>
      <c r="O54" s="5"/>
      <c r="P54" s="5"/>
    </row>
    <row r="55" spans="1:16" ht="54.6" customHeight="1">
      <c r="A55" s="224" t="s">
        <v>2121</v>
      </c>
      <c r="B55" s="415" t="s">
        <v>2122</v>
      </c>
      <c r="C55" s="416"/>
      <c r="D55" s="5"/>
      <c r="E55" s="5"/>
      <c r="F55" s="5"/>
      <c r="G55" s="5"/>
      <c r="H55" s="5"/>
      <c r="I55" s="5"/>
      <c r="J55" s="5"/>
      <c r="K55" s="5"/>
      <c r="L55" s="5"/>
      <c r="M55" s="5"/>
      <c r="N55" s="5"/>
      <c r="O55" s="5"/>
      <c r="P55" s="5"/>
    </row>
    <row r="56" spans="1:16" ht="54.6" customHeight="1">
      <c r="A56" s="224" t="s">
        <v>2123</v>
      </c>
      <c r="B56" s="415" t="s">
        <v>2124</v>
      </c>
      <c r="C56" s="416"/>
      <c r="D56" s="5"/>
      <c r="E56" s="5"/>
      <c r="F56" s="5"/>
      <c r="G56" s="5"/>
      <c r="H56" s="5"/>
      <c r="I56" s="5"/>
      <c r="J56" s="5"/>
      <c r="K56" s="5"/>
      <c r="L56" s="5"/>
      <c r="M56" s="5"/>
      <c r="N56" s="5"/>
      <c r="O56" s="5"/>
      <c r="P56" s="5"/>
    </row>
    <row r="57" spans="1:16" ht="54" customHeight="1">
      <c r="A57" s="224" t="s">
        <v>2125</v>
      </c>
      <c r="B57" s="415" t="s">
        <v>2126</v>
      </c>
      <c r="C57" s="416"/>
      <c r="D57" s="5"/>
      <c r="E57" s="5"/>
      <c r="F57" s="5"/>
      <c r="G57" s="5"/>
      <c r="H57" s="5"/>
      <c r="I57" s="5"/>
      <c r="J57" s="5"/>
      <c r="K57" s="5"/>
      <c r="L57" s="5"/>
      <c r="M57" s="5"/>
      <c r="N57" s="5"/>
      <c r="O57" s="5"/>
      <c r="P57" s="5"/>
    </row>
    <row r="58" spans="1:16" ht="31.2" customHeight="1">
      <c r="A58" s="270" t="s">
        <v>2127</v>
      </c>
      <c r="B58" s="408" t="s">
        <v>2128</v>
      </c>
      <c r="C58" s="409"/>
      <c r="D58" s="5"/>
      <c r="E58" s="5"/>
      <c r="F58" s="5"/>
      <c r="G58" s="5"/>
      <c r="H58" s="5"/>
      <c r="I58" s="5"/>
      <c r="J58" s="5"/>
      <c r="K58" s="5"/>
      <c r="L58" s="5"/>
      <c r="M58" s="5"/>
      <c r="N58" s="5"/>
      <c r="O58" s="5"/>
      <c r="P58" s="5"/>
    </row>
    <row r="59" spans="1:16" ht="46.5" customHeight="1">
      <c r="A59" s="302" t="s">
        <v>2129</v>
      </c>
      <c r="B59" s="400" t="s">
        <v>2130</v>
      </c>
      <c r="C59" s="401"/>
      <c r="D59" s="298"/>
      <c r="E59" s="5"/>
      <c r="F59" s="5"/>
      <c r="G59" s="5"/>
      <c r="H59" s="5"/>
      <c r="I59" s="5"/>
      <c r="J59" s="5"/>
      <c r="K59" s="5"/>
      <c r="L59" s="5"/>
      <c r="M59" s="5"/>
      <c r="N59" s="5"/>
      <c r="O59" s="5"/>
      <c r="P59" s="5"/>
    </row>
    <row r="60" spans="1:16" ht="39" customHeight="1">
      <c r="A60" s="302" t="s">
        <v>2131</v>
      </c>
      <c r="B60" s="400" t="s">
        <v>2132</v>
      </c>
      <c r="C60" s="401"/>
      <c r="D60" s="325"/>
      <c r="E60" s="229"/>
      <c r="F60" s="229"/>
      <c r="G60" s="229"/>
      <c r="H60" s="229"/>
      <c r="I60" s="229"/>
      <c r="J60" s="229"/>
      <c r="K60" s="229"/>
      <c r="L60" s="229"/>
      <c r="M60" s="229"/>
      <c r="N60" s="229"/>
      <c r="O60" s="229"/>
      <c r="P60" s="229"/>
    </row>
    <row r="61" spans="1:16" ht="39" customHeight="1">
      <c r="A61" s="302" t="s">
        <v>2133</v>
      </c>
      <c r="B61" s="400" t="s">
        <v>2134</v>
      </c>
      <c r="C61" s="401"/>
      <c r="D61" s="325"/>
      <c r="E61" s="229"/>
      <c r="F61" s="229"/>
      <c r="G61" s="229"/>
      <c r="H61" s="229"/>
      <c r="I61" s="229"/>
      <c r="J61" s="229"/>
      <c r="K61" s="229"/>
      <c r="L61" s="229"/>
      <c r="M61" s="229"/>
      <c r="N61" s="229"/>
      <c r="O61" s="229"/>
      <c r="P61" s="229"/>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cols>
    <col min="1" max="1" width="112.6640625" style="203" customWidth="1"/>
    <col min="2" max="6" width="14.44140625" style="1" customWidth="1"/>
  </cols>
  <sheetData>
    <row r="1" spans="1:1" ht="37.5" customHeight="1">
      <c r="A1" s="210" t="s">
        <v>1998</v>
      </c>
    </row>
    <row r="2" spans="1:1" ht="12.75" customHeight="1">
      <c r="A2" s="204"/>
    </row>
    <row r="3" spans="1:1" ht="13.2">
      <c r="A3" s="205" t="s">
        <v>1999</v>
      </c>
    </row>
    <row r="4" spans="1:1" ht="39" customHeight="1">
      <c r="A4" s="205" t="s">
        <v>2000</v>
      </c>
    </row>
    <row r="5" spans="1:1" ht="60.75" customHeight="1">
      <c r="A5" s="205" t="s">
        <v>2001</v>
      </c>
    </row>
    <row r="6" spans="1:1" ht="27" customHeight="1">
      <c r="A6" s="206" t="s">
        <v>2002</v>
      </c>
    </row>
    <row r="7" spans="1:1" ht="51">
      <c r="A7" s="207" t="s">
        <v>2003</v>
      </c>
    </row>
    <row r="8" spans="1:1" ht="71.400000000000006">
      <c r="A8" s="208" t="s">
        <v>2004</v>
      </c>
    </row>
    <row r="9" spans="1:1" ht="20.399999999999999">
      <c r="A9" s="205" t="s">
        <v>2005</v>
      </c>
    </row>
    <row r="10" spans="1:1" ht="40.799999999999997">
      <c r="A10" s="205" t="s">
        <v>2006</v>
      </c>
    </row>
    <row r="11" spans="1:1" ht="42.75" customHeight="1">
      <c r="A11" s="209" t="s">
        <v>2007</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c r="A2" s="348" t="s">
        <v>1970</v>
      </c>
      <c r="B2" s="349"/>
      <c r="C2" s="349"/>
      <c r="D2" s="349"/>
      <c r="E2" s="349"/>
      <c r="F2" s="349"/>
      <c r="G2" s="349"/>
      <c r="H2" s="349"/>
      <c r="I2" s="349"/>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35888</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2.8">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8">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c r="A17" s="356" t="s">
        <v>1977</v>
      </c>
      <c r="B17" s="375" t="str">
        <f>'PR-RAS'!B6</f>
        <v>PRIHODI POSLOVANJA (šifre 61+62+63+64+65+66+67+68)</v>
      </c>
      <c r="C17" s="371"/>
      <c r="D17" s="371"/>
      <c r="E17" s="371"/>
      <c r="F17" s="372"/>
      <c r="G17" s="28" t="str">
        <f>'PR-RAS'!C6</f>
        <v>6</v>
      </c>
      <c r="H17" s="275">
        <f>'PR-RAS'!D6</f>
        <v>1592987.25</v>
      </c>
      <c r="I17" s="275">
        <f>'PR-RAS'!E6</f>
        <v>3214675.9</v>
      </c>
      <c r="J17" s="5"/>
      <c r="K17" s="5"/>
      <c r="L17" s="5"/>
      <c r="M17" s="5"/>
      <c r="N17" s="5"/>
      <c r="O17" s="5"/>
      <c r="P17" s="5"/>
      <c r="Q17" s="5"/>
      <c r="R17" s="5"/>
      <c r="S17" s="5"/>
      <c r="T17" s="5"/>
      <c r="U17" s="5"/>
      <c r="V17" s="5"/>
      <c r="W17" s="5"/>
    </row>
    <row r="18" spans="1:23" ht="12.75" customHeight="1">
      <c r="A18" s="357"/>
      <c r="B18" s="364" t="str">
        <f>'PR-RAS'!B152</f>
        <v xml:space="preserve">RASHODI POSLOVANJA (šifre 31+32+34+35+36+37+38) </v>
      </c>
      <c r="C18" s="365"/>
      <c r="D18" s="365"/>
      <c r="E18" s="365"/>
      <c r="F18" s="366"/>
      <c r="G18" s="29" t="str">
        <f>'PR-RAS'!C152</f>
        <v>3</v>
      </c>
      <c r="H18" s="275">
        <f>'PR-RAS'!D152</f>
        <v>926931.74</v>
      </c>
      <c r="I18" s="275">
        <f>'PR-RAS'!E152</f>
        <v>1034970.76</v>
      </c>
      <c r="J18" s="5"/>
      <c r="K18" s="5"/>
      <c r="L18" s="5"/>
      <c r="M18" s="5"/>
      <c r="N18" s="5"/>
      <c r="O18" s="5"/>
      <c r="P18" s="5"/>
      <c r="Q18" s="5"/>
      <c r="R18" s="5"/>
      <c r="S18" s="5"/>
      <c r="T18" s="5"/>
      <c r="U18" s="5"/>
      <c r="V18" s="5"/>
      <c r="W18" s="5"/>
    </row>
    <row r="19" spans="1:23" ht="12.75" customHeight="1">
      <c r="A19" s="357"/>
      <c r="B19" s="364" t="str">
        <f>'PR-RAS'!B649</f>
        <v>Višak prihoda i primitaka raspoloživ u sljedećem razdoblju (šifre X005 + '9221-9222' - Y005 - '9222-9221')</v>
      </c>
      <c r="C19" s="365"/>
      <c r="D19" s="365"/>
      <c r="E19" s="365"/>
      <c r="F19" s="366"/>
      <c r="G19" s="29" t="str">
        <f>'PR-RAS'!C649</f>
        <v>X006</v>
      </c>
      <c r="H19" s="275">
        <f>'PR-RAS'!D649</f>
        <v>905101.65000000014</v>
      </c>
      <c r="I19" s="275">
        <f>'PR-RAS'!E649</f>
        <v>166178.40999999968</v>
      </c>
      <c r="J19" s="5"/>
      <c r="K19" s="5"/>
      <c r="L19" s="5"/>
      <c r="M19" s="5"/>
      <c r="N19" s="5"/>
      <c r="O19" s="5"/>
      <c r="P19" s="5"/>
      <c r="Q19" s="5"/>
      <c r="R19" s="5"/>
      <c r="S19" s="5"/>
      <c r="T19" s="5"/>
      <c r="U19" s="5"/>
      <c r="V19" s="5"/>
      <c r="W19" s="5"/>
    </row>
    <row r="20" spans="1:23" ht="12.75" customHeight="1">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c r="A38" s="356" t="s">
        <v>1983</v>
      </c>
      <c r="B38" s="375" t="str">
        <f>OBVEZE!B5</f>
        <v>Stanje obveza 1. siječnja (=stanju obveza iz Izvještaja o obvezama na 31. prosinca prethodne godine)</v>
      </c>
      <c r="C38" s="371"/>
      <c r="D38" s="371"/>
      <c r="E38" s="371"/>
      <c r="F38" s="372"/>
      <c r="G38" s="126" t="str">
        <f>OBVEZE!C5</f>
        <v>V001</v>
      </c>
      <c r="H38" s="275">
        <f>OBVEZE!D5</f>
        <v>702336.08</v>
      </c>
      <c r="I38" s="275" t="s">
        <v>1995</v>
      </c>
      <c r="J38" s="5"/>
      <c r="K38" s="5"/>
      <c r="L38" s="5"/>
      <c r="M38" s="5"/>
      <c r="N38" s="5"/>
      <c r="O38" s="5"/>
      <c r="P38" s="5"/>
      <c r="Q38" s="5"/>
      <c r="R38" s="5"/>
      <c r="S38" s="5"/>
      <c r="T38" s="5"/>
      <c r="U38" s="5"/>
      <c r="V38" s="5"/>
      <c r="W38" s="5"/>
    </row>
    <row r="39" spans="1:23" ht="12.75" customHeight="1">
      <c r="A39" s="357"/>
      <c r="B39" s="364" t="str">
        <f>OBVEZE!B44</f>
        <v>Stanje obveza na kraju izvještajnog razdoblja (šifre V001+V002-V004) i (šifre V007+V009)</v>
      </c>
      <c r="C39" s="365"/>
      <c r="D39" s="365"/>
      <c r="E39" s="365"/>
      <c r="F39" s="366"/>
      <c r="G39" s="127" t="str">
        <f>OBVEZE!C44</f>
        <v>V006</v>
      </c>
      <c r="H39" s="275" t="s">
        <v>1995</v>
      </c>
      <c r="I39" s="275">
        <f>OBVEZE!D44</f>
        <v>1706059.0100000002</v>
      </c>
      <c r="J39" s="5"/>
      <c r="K39" s="5"/>
      <c r="L39" s="5"/>
      <c r="M39" s="5"/>
      <c r="N39" s="5"/>
      <c r="O39" s="5"/>
      <c r="P39" s="5"/>
      <c r="Q39" s="5"/>
      <c r="R39" s="5"/>
      <c r="S39" s="5"/>
      <c r="T39" s="5"/>
      <c r="U39" s="5"/>
      <c r="V39" s="5"/>
      <c r="W39" s="5"/>
    </row>
    <row r="40" spans="1:23" ht="12.75" customHeight="1">
      <c r="A40" s="357"/>
      <c r="B40" s="364" t="str">
        <f>OBVEZE!B45</f>
        <v>Stanje dospjelih obveza na kraju izvještajnog razdoblja (šifre V008+D23+D24 + 'D dio 25,26' + D27)</v>
      </c>
      <c r="C40" s="365"/>
      <c r="D40" s="365"/>
      <c r="E40" s="365"/>
      <c r="F40" s="366"/>
      <c r="G40" s="127" t="str">
        <f>OBVEZE!C45</f>
        <v>V007</v>
      </c>
      <c r="H40" s="275" t="s">
        <v>1995</v>
      </c>
      <c r="I40" s="275">
        <f>OBVEZE!D45</f>
        <v>273335.08</v>
      </c>
      <c r="J40" s="5"/>
      <c r="K40" s="5"/>
      <c r="L40" s="5"/>
      <c r="M40" s="5"/>
      <c r="N40" s="5"/>
      <c r="O40" s="5"/>
      <c r="P40" s="5"/>
      <c r="Q40" s="5"/>
      <c r="R40" s="5"/>
      <c r="S40" s="5"/>
      <c r="T40" s="5"/>
      <c r="U40" s="5"/>
      <c r="V40" s="5"/>
      <c r="W40" s="5"/>
    </row>
    <row r="41" spans="1:23" ht="12.75" customHeight="1">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1432723.9300000002</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4" zoomScaleNormal="100" workbookViewId="0">
      <selection activeCell="E649" sqref="E649"/>
    </sheetView>
  </sheetViews>
  <sheetFormatPr defaultColWidth="14.44140625" defaultRowHeight="15" customHeight="1"/>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c r="A1" s="268" t="s">
        <v>0</v>
      </c>
      <c r="B1" s="322" t="s">
        <v>1</v>
      </c>
      <c r="C1" s="268" t="s">
        <v>2</v>
      </c>
      <c r="D1" s="323" t="s">
        <v>3</v>
      </c>
      <c r="E1" s="268" t="s">
        <v>4</v>
      </c>
      <c r="F1" s="324" t="s">
        <v>5</v>
      </c>
    </row>
    <row r="2" spans="1:24" s="174" customFormat="1" ht="50.1" customHeight="1">
      <c r="A2" s="385" t="s">
        <v>6</v>
      </c>
      <c r="B2" s="386"/>
      <c r="C2" s="386"/>
      <c r="D2" s="386"/>
      <c r="E2" s="386"/>
      <c r="F2" s="386"/>
    </row>
    <row r="3" spans="1:24" s="174" customFormat="1" ht="48">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c r="A5" s="387" t="s">
        <v>14</v>
      </c>
      <c r="B5" s="388"/>
      <c r="C5" s="166"/>
      <c r="D5" s="52"/>
      <c r="E5" s="52"/>
      <c r="F5" s="44"/>
    </row>
    <row r="6" spans="1:24" ht="12.75" customHeight="1">
      <c r="A6" s="63">
        <v>6</v>
      </c>
      <c r="B6" s="220" t="s">
        <v>15</v>
      </c>
      <c r="C6" s="247" t="s">
        <v>16</v>
      </c>
      <c r="D6" s="60">
        <f>D7+D43+D49+D82+D106+D125+D134+D140</f>
        <v>1592987.25</v>
      </c>
      <c r="E6" s="60">
        <f>E7+E43+E49+E82+E106+E125+E134+E140</f>
        <v>3214675.9</v>
      </c>
      <c r="F6" s="45">
        <f t="shared" ref="F6:F132" si="0">IF(D6&lt;&gt;0,IF(E6/D6&gt;=100,"&gt;&gt;100",E6/D6*100),"-")</f>
        <v>201.80173444577161</v>
      </c>
    </row>
    <row r="7" spans="1:24" ht="12.75" customHeight="1">
      <c r="A7" s="63">
        <v>61</v>
      </c>
      <c r="B7" s="220" t="s">
        <v>17</v>
      </c>
      <c r="C7" s="247" t="s">
        <v>18</v>
      </c>
      <c r="D7" s="60">
        <f>D8+D17+D23+D29+D36+D39</f>
        <v>281917.34999999998</v>
      </c>
      <c r="E7" s="60">
        <f>E8+E17+E23+E29+E36+E39</f>
        <v>336108.86</v>
      </c>
      <c r="F7" s="45">
        <f t="shared" si="0"/>
        <v>119.2224813407192</v>
      </c>
    </row>
    <row r="8" spans="1:24" ht="12.75" customHeight="1">
      <c r="A8" s="63">
        <v>611</v>
      </c>
      <c r="B8" s="220" t="s">
        <v>19</v>
      </c>
      <c r="C8" s="247" t="s">
        <v>20</v>
      </c>
      <c r="D8" s="60">
        <f>SUM(D9:D14)-D15-D16</f>
        <v>265718.83</v>
      </c>
      <c r="E8" s="60">
        <f>SUM(E9:E14)-E15-E16</f>
        <v>310266.84999999998</v>
      </c>
      <c r="F8" s="45">
        <f t="shared" si="0"/>
        <v>116.76509715175246</v>
      </c>
    </row>
    <row r="9" spans="1:24" ht="12.75" customHeight="1">
      <c r="A9" s="63">
        <v>6111</v>
      </c>
      <c r="B9" s="65" t="s">
        <v>21</v>
      </c>
      <c r="C9" s="247" t="s">
        <v>22</v>
      </c>
      <c r="D9" s="194">
        <v>335171.68</v>
      </c>
      <c r="E9" s="194">
        <v>391443.85</v>
      </c>
      <c r="F9" s="45">
        <f t="shared" si="0"/>
        <v>116.7890586698733</v>
      </c>
    </row>
    <row r="10" spans="1:24" ht="12.75" customHeight="1">
      <c r="A10" s="63">
        <v>6112</v>
      </c>
      <c r="B10" s="65" t="s">
        <v>23</v>
      </c>
      <c r="C10" s="247" t="s">
        <v>24</v>
      </c>
      <c r="D10" s="194">
        <v>23770.71</v>
      </c>
      <c r="E10" s="194">
        <v>25796.880000000001</v>
      </c>
      <c r="F10" s="45">
        <f t="shared" si="0"/>
        <v>108.52380934351562</v>
      </c>
    </row>
    <row r="11" spans="1:24" ht="12.75" customHeight="1">
      <c r="A11" s="63">
        <v>6113</v>
      </c>
      <c r="B11" s="65" t="s">
        <v>25</v>
      </c>
      <c r="C11" s="247" t="s">
        <v>26</v>
      </c>
      <c r="D11" s="194">
        <v>7362.68</v>
      </c>
      <c r="E11" s="194">
        <v>7259.8</v>
      </c>
      <c r="F11" s="45">
        <f t="shared" si="0"/>
        <v>98.602682718792607</v>
      </c>
    </row>
    <row r="12" spans="1:24" ht="12.75" customHeight="1">
      <c r="A12" s="63">
        <v>6114</v>
      </c>
      <c r="B12" s="65" t="s">
        <v>27</v>
      </c>
      <c r="C12" s="247" t="s">
        <v>28</v>
      </c>
      <c r="D12" s="194">
        <v>24223.08</v>
      </c>
      <c r="E12" s="194">
        <v>29280.5</v>
      </c>
      <c r="F12" s="45">
        <f t="shared" si="0"/>
        <v>120.87851751304952</v>
      </c>
    </row>
    <row r="13" spans="1:24" ht="12.75" customHeight="1">
      <c r="A13" s="63">
        <v>6115</v>
      </c>
      <c r="B13" s="65" t="s">
        <v>29</v>
      </c>
      <c r="C13" s="247" t="s">
        <v>30</v>
      </c>
      <c r="D13" s="194">
        <v>0</v>
      </c>
      <c r="E13" s="194">
        <v>8663.39</v>
      </c>
      <c r="F13" s="45" t="str">
        <f t="shared" si="0"/>
        <v>-</v>
      </c>
    </row>
    <row r="14" spans="1:24" ht="12.75" customHeight="1">
      <c r="A14" s="63">
        <v>6116</v>
      </c>
      <c r="B14" s="65" t="s">
        <v>31</v>
      </c>
      <c r="C14" s="247" t="s">
        <v>32</v>
      </c>
      <c r="D14" s="194">
        <v>0</v>
      </c>
      <c r="E14" s="194">
        <v>0</v>
      </c>
      <c r="F14" s="45" t="str">
        <f t="shared" si="0"/>
        <v>-</v>
      </c>
    </row>
    <row r="15" spans="1:24" ht="12.75" customHeight="1">
      <c r="A15" s="63">
        <v>6117</v>
      </c>
      <c r="B15" s="220" t="s">
        <v>33</v>
      </c>
      <c r="C15" s="247" t="s">
        <v>34</v>
      </c>
      <c r="D15" s="194">
        <v>124809.32</v>
      </c>
      <c r="E15" s="194">
        <v>152177.57</v>
      </c>
      <c r="F15" s="45">
        <f t="shared" si="0"/>
        <v>121.9280499244768</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14923.42</v>
      </c>
      <c r="E23" s="60">
        <f t="shared" si="2"/>
        <v>24630.14</v>
      </c>
      <c r="F23" s="45">
        <f t="shared" si="0"/>
        <v>165.04353559706823</v>
      </c>
    </row>
    <row r="24" spans="1:6" ht="12.75" customHeight="1">
      <c r="A24" s="63">
        <v>6131</v>
      </c>
      <c r="B24" s="65" t="s">
        <v>51</v>
      </c>
      <c r="C24" s="247" t="s">
        <v>52</v>
      </c>
      <c r="D24" s="194">
        <v>0</v>
      </c>
      <c r="E24" s="194">
        <v>383.72</v>
      </c>
      <c r="F24" s="45" t="str">
        <f t="shared" si="0"/>
        <v>-</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14923.42</v>
      </c>
      <c r="E27" s="194">
        <v>24246.42</v>
      </c>
      <c r="F27" s="45">
        <f t="shared" si="0"/>
        <v>162.47227512192245</v>
      </c>
    </row>
    <row r="28" spans="1:6" ht="12.75" customHeight="1">
      <c r="A28" s="63">
        <v>6135</v>
      </c>
      <c r="B28" s="64" t="s">
        <v>59</v>
      </c>
      <c r="C28" s="247" t="s">
        <v>60</v>
      </c>
      <c r="D28" s="194">
        <v>0</v>
      </c>
      <c r="E28" s="194">
        <v>0</v>
      </c>
      <c r="F28" s="45" t="str">
        <f t="shared" si="0"/>
        <v>-</v>
      </c>
    </row>
    <row r="29" spans="1:6" ht="12.75" customHeight="1">
      <c r="A29" s="63">
        <v>614</v>
      </c>
      <c r="B29" s="220" t="s">
        <v>61</v>
      </c>
      <c r="C29" s="247" t="s">
        <v>62</v>
      </c>
      <c r="D29" s="60">
        <f>SUM(D30:D35)</f>
        <v>1275.0999999999999</v>
      </c>
      <c r="E29" s="60">
        <f>SUM(E30:E35)</f>
        <v>1211.8699999999999</v>
      </c>
      <c r="F29" s="45">
        <f t="shared" si="0"/>
        <v>95.041173241314397</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1275.0999999999999</v>
      </c>
      <c r="E31" s="194">
        <v>1211.8699999999999</v>
      </c>
      <c r="F31" s="45">
        <f t="shared" si="0"/>
        <v>95.041173241314397</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0</v>
      </c>
      <c r="E33" s="194">
        <v>0</v>
      </c>
      <c r="F33" s="45" t="str">
        <f t="shared" si="0"/>
        <v>-</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2.8">
      <c r="A49" s="63">
        <v>63</v>
      </c>
      <c r="B49" s="65" t="s">
        <v>101</v>
      </c>
      <c r="C49" s="247" t="s">
        <v>102</v>
      </c>
      <c r="D49" s="60">
        <f>D50+D53+D58+D61+D64+D68+D71+D74+D77</f>
        <v>1102878.33</v>
      </c>
      <c r="E49" s="60">
        <f>E50+E53+E58+E61+E64+E68+E71+E74+E77</f>
        <v>2733642.98</v>
      </c>
      <c r="F49" s="45">
        <f t="shared" si="0"/>
        <v>247.86442036629731</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12">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0</v>
      </c>
      <c r="E56" s="194">
        <v>0</v>
      </c>
      <c r="F56" s="45" t="str">
        <f t="shared" si="0"/>
        <v>-</v>
      </c>
    </row>
    <row r="57" spans="1:6" ht="12.75" customHeight="1">
      <c r="A57" s="63">
        <v>6324</v>
      </c>
      <c r="B57" s="65" t="s">
        <v>117</v>
      </c>
      <c r="C57" s="247" t="s">
        <v>118</v>
      </c>
      <c r="D57" s="194">
        <v>0</v>
      </c>
      <c r="E57" s="194">
        <v>0</v>
      </c>
      <c r="F57" s="45" t="str">
        <f t="shared" si="0"/>
        <v>-</v>
      </c>
    </row>
    <row r="58" spans="1:6" ht="22.8">
      <c r="A58" s="63">
        <v>633</v>
      </c>
      <c r="B58" s="65" t="s">
        <v>119</v>
      </c>
      <c r="C58" s="247" t="s">
        <v>120</v>
      </c>
      <c r="D58" s="60">
        <f t="shared" ref="D58:E58" si="9">SUM(D59:D60)</f>
        <v>597078.78</v>
      </c>
      <c r="E58" s="60">
        <f t="shared" si="9"/>
        <v>1259793.0299999998</v>
      </c>
      <c r="F58" s="45">
        <f t="shared" si="0"/>
        <v>210.99276547727919</v>
      </c>
    </row>
    <row r="59" spans="1:6" ht="12">
      <c r="A59" s="63">
        <v>6331</v>
      </c>
      <c r="B59" s="65" t="s">
        <v>121</v>
      </c>
      <c r="C59" s="247" t="s">
        <v>122</v>
      </c>
      <c r="D59" s="194">
        <v>317977.15999999997</v>
      </c>
      <c r="E59" s="194">
        <v>32948.400000000001</v>
      </c>
      <c r="F59" s="45">
        <f t="shared" si="0"/>
        <v>10.361876305832784</v>
      </c>
    </row>
    <row r="60" spans="1:6" ht="12">
      <c r="A60" s="63">
        <v>6332</v>
      </c>
      <c r="B60" s="65" t="s">
        <v>123</v>
      </c>
      <c r="C60" s="247" t="s">
        <v>124</v>
      </c>
      <c r="D60" s="194">
        <v>279101.62</v>
      </c>
      <c r="E60" s="194">
        <v>1226844.6299999999</v>
      </c>
      <c r="F60" s="45">
        <f t="shared" si="0"/>
        <v>439.56915405937087</v>
      </c>
    </row>
    <row r="61" spans="1:6" ht="12.75" customHeight="1">
      <c r="A61" s="63">
        <v>634</v>
      </c>
      <c r="B61" s="65" t="s">
        <v>125</v>
      </c>
      <c r="C61" s="247" t="s">
        <v>126</v>
      </c>
      <c r="D61" s="60">
        <f t="shared" ref="D61:E61" si="10">SUM(D62:D63)</f>
        <v>14040.6</v>
      </c>
      <c r="E61" s="60">
        <f t="shared" si="10"/>
        <v>0</v>
      </c>
      <c r="F61" s="45">
        <f t="shared" si="0"/>
        <v>0</v>
      </c>
    </row>
    <row r="62" spans="1:6" ht="12.75" customHeight="1">
      <c r="A62" s="63">
        <v>6341</v>
      </c>
      <c r="B62" s="65" t="s">
        <v>127</v>
      </c>
      <c r="C62" s="247" t="s">
        <v>128</v>
      </c>
      <c r="D62" s="194">
        <v>14040.6</v>
      </c>
      <c r="E62" s="194">
        <v>0</v>
      </c>
      <c r="F62" s="45">
        <f t="shared" si="0"/>
        <v>0</v>
      </c>
    </row>
    <row r="63" spans="1:6" ht="12.75" customHeight="1">
      <c r="A63" s="63">
        <v>6342</v>
      </c>
      <c r="B63" s="65" t="s">
        <v>129</v>
      </c>
      <c r="C63" s="247" t="s">
        <v>130</v>
      </c>
      <c r="D63" s="194">
        <v>0</v>
      </c>
      <c r="E63" s="194">
        <v>0</v>
      </c>
      <c r="F63" s="45" t="str">
        <f t="shared" si="0"/>
        <v>-</v>
      </c>
    </row>
    <row r="64" spans="1:6" ht="22.8">
      <c r="A64" s="63">
        <v>635</v>
      </c>
      <c r="B64" s="65" t="s">
        <v>131</v>
      </c>
      <c r="C64" s="247" t="s">
        <v>132</v>
      </c>
      <c r="D64" s="60">
        <f>SUM(D65:D67)</f>
        <v>0</v>
      </c>
      <c r="E64" s="60">
        <f>SUM(E65:E67)</f>
        <v>265227.53999999998</v>
      </c>
      <c r="F64" s="45" t="str">
        <f t="shared" si="0"/>
        <v>-</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0</v>
      </c>
      <c r="E67" s="192">
        <v>265227.53999999998</v>
      </c>
      <c r="F67" s="71" t="str">
        <f t="shared" si="0"/>
        <v>-</v>
      </c>
    </row>
    <row r="68" spans="1:6" ht="22.8">
      <c r="A68" s="63" t="s">
        <v>139</v>
      </c>
      <c r="B68" s="183" t="s">
        <v>140</v>
      </c>
      <c r="C68" s="247" t="s">
        <v>139</v>
      </c>
      <c r="D68" s="60">
        <f t="shared" ref="D68:E68" si="11">SUM(D69:D70)</f>
        <v>1025</v>
      </c>
      <c r="E68" s="60">
        <f t="shared" si="11"/>
        <v>57939.29</v>
      </c>
      <c r="F68" s="45">
        <f t="shared" si="0"/>
        <v>5652.6136585365857</v>
      </c>
    </row>
    <row r="69" spans="1:6" ht="12.75" customHeight="1">
      <c r="A69" s="63" t="s">
        <v>141</v>
      </c>
      <c r="B69" s="64" t="s">
        <v>142</v>
      </c>
      <c r="C69" s="247" t="s">
        <v>141</v>
      </c>
      <c r="D69" s="194">
        <v>1025</v>
      </c>
      <c r="E69" s="194">
        <v>57939.29</v>
      </c>
      <c r="F69" s="45">
        <f t="shared" si="0"/>
        <v>5652.6136585365857</v>
      </c>
    </row>
    <row r="70" spans="1:6" ht="12">
      <c r="A70" s="63" t="s">
        <v>143</v>
      </c>
      <c r="B70" s="64" t="s">
        <v>144</v>
      </c>
      <c r="C70" s="247" t="s">
        <v>143</v>
      </c>
      <c r="D70" s="194">
        <v>0</v>
      </c>
      <c r="E70" s="194">
        <v>0</v>
      </c>
      <c r="F70" s="45" t="str">
        <f t="shared" si="0"/>
        <v>-</v>
      </c>
    </row>
    <row r="71" spans="1:6" ht="22.8">
      <c r="A71" s="63" t="s">
        <v>145</v>
      </c>
      <c r="B71" s="65" t="s">
        <v>146</v>
      </c>
      <c r="C71" s="248" t="s">
        <v>145</v>
      </c>
      <c r="D71" s="60">
        <f t="shared" ref="D71:E71" si="12">SUM(D72:D73)</f>
        <v>0</v>
      </c>
      <c r="E71" s="60">
        <f t="shared" si="12"/>
        <v>0</v>
      </c>
      <c r="F71" s="45" t="str">
        <f t="shared" si="0"/>
        <v>-</v>
      </c>
    </row>
    <row r="72" spans="1:6" ht="22.8">
      <c r="A72" s="63" t="s">
        <v>147</v>
      </c>
      <c r="B72" s="65" t="s">
        <v>148</v>
      </c>
      <c r="C72" s="248" t="s">
        <v>147</v>
      </c>
      <c r="D72" s="194">
        <v>0</v>
      </c>
      <c r="E72" s="194">
        <v>0</v>
      </c>
      <c r="F72" s="45" t="str">
        <f t="shared" si="0"/>
        <v>-</v>
      </c>
    </row>
    <row r="73" spans="1:6" ht="22.8">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490733.95</v>
      </c>
      <c r="E74" s="60">
        <f t="shared" si="13"/>
        <v>1150683.1200000001</v>
      </c>
      <c r="F74" s="45">
        <f t="shared" si="0"/>
        <v>234.48206915376448</v>
      </c>
    </row>
    <row r="75" spans="1:6" ht="12.75" customHeight="1">
      <c r="A75" s="63" t="s">
        <v>153</v>
      </c>
      <c r="B75" s="65" t="s">
        <v>154</v>
      </c>
      <c r="C75" s="247" t="s">
        <v>153</v>
      </c>
      <c r="D75" s="194">
        <v>231627.53</v>
      </c>
      <c r="E75" s="194">
        <v>171974.21</v>
      </c>
      <c r="F75" s="45">
        <f t="shared" si="0"/>
        <v>74.246014711636391</v>
      </c>
    </row>
    <row r="76" spans="1:6" ht="12.75" customHeight="1">
      <c r="A76" s="63" t="s">
        <v>155</v>
      </c>
      <c r="B76" s="65" t="s">
        <v>156</v>
      </c>
      <c r="C76" s="247" t="s">
        <v>155</v>
      </c>
      <c r="D76" s="194">
        <v>259106.42</v>
      </c>
      <c r="E76" s="194">
        <v>978708.91</v>
      </c>
      <c r="F76" s="45">
        <f t="shared" si="0"/>
        <v>377.7246854786539</v>
      </c>
    </row>
    <row r="77" spans="1:6" ht="12">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2.8">
      <c r="A80" s="63">
        <v>6393</v>
      </c>
      <c r="B80" s="64" t="s">
        <v>163</v>
      </c>
      <c r="C80" s="247" t="s">
        <v>164</v>
      </c>
      <c r="D80" s="194">
        <v>0</v>
      </c>
      <c r="E80" s="194">
        <v>0</v>
      </c>
      <c r="F80" s="45" t="str">
        <f t="shared" si="0"/>
        <v>-</v>
      </c>
    </row>
    <row r="81" spans="1:6" ht="22.8">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17441.66</v>
      </c>
      <c r="E82" s="60">
        <f t="shared" si="15"/>
        <v>30375.65</v>
      </c>
      <c r="F82" s="45">
        <f t="shared" si="0"/>
        <v>174.1557282965039</v>
      </c>
    </row>
    <row r="83" spans="1:6" ht="12.75" customHeight="1">
      <c r="A83" s="63">
        <v>641</v>
      </c>
      <c r="B83" s="64" t="s">
        <v>169</v>
      </c>
      <c r="C83" s="247" t="s">
        <v>170</v>
      </c>
      <c r="D83" s="60">
        <f t="shared" ref="D83:E83" si="16">SUM(D84:D90)</f>
        <v>75.87</v>
      </c>
      <c r="E83" s="60">
        <f t="shared" si="16"/>
        <v>155.63</v>
      </c>
      <c r="F83" s="45">
        <f t="shared" si="0"/>
        <v>205.12719124818767</v>
      </c>
    </row>
    <row r="84" spans="1:6" ht="12.75" customHeight="1">
      <c r="A84" s="63">
        <v>6412</v>
      </c>
      <c r="B84" s="64" t="s">
        <v>171</v>
      </c>
      <c r="C84" s="247" t="s">
        <v>172</v>
      </c>
      <c r="D84" s="194">
        <v>0</v>
      </c>
      <c r="E84" s="331">
        <v>0</v>
      </c>
      <c r="F84" s="45" t="str">
        <f t="shared" si="0"/>
        <v>-</v>
      </c>
    </row>
    <row r="85" spans="1:6" ht="12.75" customHeight="1">
      <c r="A85" s="63">
        <v>6413</v>
      </c>
      <c r="B85" s="64" t="s">
        <v>173</v>
      </c>
      <c r="C85" s="247" t="s">
        <v>174</v>
      </c>
      <c r="D85" s="194">
        <v>67.83</v>
      </c>
      <c r="E85" s="194">
        <v>19.97</v>
      </c>
      <c r="F85" s="45">
        <f t="shared" si="0"/>
        <v>29.44125018428424</v>
      </c>
    </row>
    <row r="86" spans="1:6" ht="12.75" customHeight="1">
      <c r="A86" s="63">
        <v>6414</v>
      </c>
      <c r="B86" s="64" t="s">
        <v>175</v>
      </c>
      <c r="C86" s="247" t="s">
        <v>176</v>
      </c>
      <c r="D86" s="194">
        <v>8.0399999999999991</v>
      </c>
      <c r="E86" s="194">
        <v>135.66</v>
      </c>
      <c r="F86" s="45">
        <f t="shared" si="0"/>
        <v>1687.3134328358212</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2.8">
      <c r="A89" s="63">
        <v>6417</v>
      </c>
      <c r="B89" s="64" t="s">
        <v>181</v>
      </c>
      <c r="C89" s="247" t="s">
        <v>182</v>
      </c>
      <c r="D89" s="194">
        <v>0</v>
      </c>
      <c r="E89" s="194">
        <v>0</v>
      </c>
      <c r="F89" s="45" t="str">
        <f t="shared" si="0"/>
        <v>-</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17365.79</v>
      </c>
      <c r="E91" s="60">
        <f t="shared" si="17"/>
        <v>30220.02</v>
      </c>
      <c r="F91" s="45">
        <f t="shared" si="0"/>
        <v>174.02041600180584</v>
      </c>
    </row>
    <row r="92" spans="1:6" ht="12.75" customHeight="1">
      <c r="A92" s="63">
        <v>6421</v>
      </c>
      <c r="B92" s="64" t="s">
        <v>187</v>
      </c>
      <c r="C92" s="247" t="s">
        <v>188</v>
      </c>
      <c r="D92" s="194">
        <v>0</v>
      </c>
      <c r="E92" s="194">
        <v>0</v>
      </c>
      <c r="F92" s="45" t="str">
        <f t="shared" si="0"/>
        <v>-</v>
      </c>
    </row>
    <row r="93" spans="1:6" ht="12.75" customHeight="1">
      <c r="A93" s="63">
        <v>6422</v>
      </c>
      <c r="B93" s="64" t="s">
        <v>189</v>
      </c>
      <c r="C93" s="247" t="s">
        <v>190</v>
      </c>
      <c r="D93" s="194">
        <v>17362.39</v>
      </c>
      <c r="E93" s="194">
        <v>30218.28</v>
      </c>
      <c r="F93" s="45">
        <f t="shared" si="0"/>
        <v>174.04447198801546</v>
      </c>
    </row>
    <row r="94" spans="1:6" ht="12.75" customHeight="1">
      <c r="A94" s="63">
        <v>6423</v>
      </c>
      <c r="B94" s="64" t="s">
        <v>191</v>
      </c>
      <c r="C94" s="247" t="s">
        <v>192</v>
      </c>
      <c r="D94" s="194">
        <v>3.4</v>
      </c>
      <c r="E94" s="194">
        <v>1.74</v>
      </c>
      <c r="F94" s="45">
        <f t="shared" si="0"/>
        <v>51.17647058823529</v>
      </c>
    </row>
    <row r="95" spans="1:6" ht="12.75" customHeight="1">
      <c r="A95" s="63">
        <v>6424</v>
      </c>
      <c r="B95" s="64" t="s">
        <v>193</v>
      </c>
      <c r="C95" s="247" t="s">
        <v>194</v>
      </c>
      <c r="D95" s="194">
        <v>0</v>
      </c>
      <c r="E95" s="194">
        <v>0</v>
      </c>
      <c r="F95" s="45" t="str">
        <f t="shared" si="0"/>
        <v>-</v>
      </c>
    </row>
    <row r="96" spans="1:6" ht="12">
      <c r="A96" s="63" t="s">
        <v>195</v>
      </c>
      <c r="B96" s="65" t="s">
        <v>196</v>
      </c>
      <c r="C96" s="247" t="s">
        <v>195</v>
      </c>
      <c r="D96" s="194">
        <v>0</v>
      </c>
      <c r="E96" s="194">
        <v>0</v>
      </c>
      <c r="F96" s="45" t="str">
        <f t="shared" si="0"/>
        <v>-</v>
      </c>
    </row>
    <row r="97" spans="1:6" ht="12.75" customHeight="1">
      <c r="A97" s="63">
        <v>6429</v>
      </c>
      <c r="B97" s="65" t="s">
        <v>197</v>
      </c>
      <c r="C97" s="247" t="s">
        <v>198</v>
      </c>
      <c r="D97" s="194">
        <v>0</v>
      </c>
      <c r="E97" s="194">
        <v>0</v>
      </c>
      <c r="F97" s="45" t="str">
        <f t="shared" si="0"/>
        <v>-</v>
      </c>
    </row>
    <row r="98" spans="1:6" ht="12.75" customHeight="1">
      <c r="A98" s="63">
        <v>643</v>
      </c>
      <c r="B98" s="65" t="s">
        <v>199</v>
      </c>
      <c r="C98" s="247" t="s">
        <v>200</v>
      </c>
      <c r="D98" s="60">
        <f t="shared" ref="D98:E98" si="18">SUM(D99:D105)</f>
        <v>0</v>
      </c>
      <c r="E98" s="60">
        <f t="shared" si="18"/>
        <v>0</v>
      </c>
      <c r="F98" s="45" t="str">
        <f t="shared" si="0"/>
        <v>-</v>
      </c>
    </row>
    <row r="99" spans="1:6" ht="22.8">
      <c r="A99" s="63">
        <v>6431</v>
      </c>
      <c r="B99" s="65" t="s">
        <v>201</v>
      </c>
      <c r="C99" s="247" t="s">
        <v>202</v>
      </c>
      <c r="D99" s="194">
        <v>0</v>
      </c>
      <c r="E99" s="194">
        <v>0</v>
      </c>
      <c r="F99" s="45" t="str">
        <f t="shared" si="0"/>
        <v>-</v>
      </c>
    </row>
    <row r="100" spans="1:6" ht="22.8">
      <c r="A100" s="63">
        <v>6432</v>
      </c>
      <c r="B100" s="182" t="s">
        <v>203</v>
      </c>
      <c r="C100" s="247" t="s">
        <v>204</v>
      </c>
      <c r="D100" s="194">
        <v>0</v>
      </c>
      <c r="E100" s="194">
        <v>0</v>
      </c>
      <c r="F100" s="45" t="str">
        <f t="shared" si="0"/>
        <v>-</v>
      </c>
    </row>
    <row r="101" spans="1:6" ht="22.8">
      <c r="A101" s="63">
        <v>6433</v>
      </c>
      <c r="B101" s="182" t="s">
        <v>205</v>
      </c>
      <c r="C101" s="247" t="s">
        <v>206</v>
      </c>
      <c r="D101" s="194">
        <v>0</v>
      </c>
      <c r="E101" s="194">
        <v>0</v>
      </c>
      <c r="F101" s="45" t="str">
        <f t="shared" si="0"/>
        <v>-</v>
      </c>
    </row>
    <row r="102" spans="1:6" ht="12">
      <c r="A102" s="63">
        <v>6434</v>
      </c>
      <c r="B102" s="65" t="s">
        <v>207</v>
      </c>
      <c r="C102" s="247" t="s">
        <v>208</v>
      </c>
      <c r="D102" s="194">
        <v>0</v>
      </c>
      <c r="E102" s="194">
        <v>0</v>
      </c>
      <c r="F102" s="45" t="str">
        <f t="shared" si="0"/>
        <v>-</v>
      </c>
    </row>
    <row r="103" spans="1:6" ht="22.8">
      <c r="A103" s="63">
        <v>6435</v>
      </c>
      <c r="B103" s="182" t="s">
        <v>209</v>
      </c>
      <c r="C103" s="247" t="s">
        <v>210</v>
      </c>
      <c r="D103" s="194">
        <v>0</v>
      </c>
      <c r="E103" s="194">
        <v>0</v>
      </c>
      <c r="F103" s="45" t="str">
        <f t="shared" si="0"/>
        <v>-</v>
      </c>
    </row>
    <row r="104" spans="1:6" ht="22.8">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s="67" customFormat="1" ht="22.8">
      <c r="A106" s="70">
        <v>65</v>
      </c>
      <c r="B106" s="65" t="s">
        <v>215</v>
      </c>
      <c r="C106" s="278" t="s">
        <v>216</v>
      </c>
      <c r="D106" s="332">
        <f>D107+D112+D120+D124</f>
        <v>181063.89</v>
      </c>
      <c r="E106" s="332">
        <f>E107+E112+E120+E124</f>
        <v>100595.18</v>
      </c>
      <c r="F106" s="71">
        <f t="shared" si="0"/>
        <v>55.557836518369285</v>
      </c>
    </row>
    <row r="107" spans="1:6" ht="12.75" customHeight="1">
      <c r="A107" s="63">
        <v>651</v>
      </c>
      <c r="B107" s="64" t="s">
        <v>217</v>
      </c>
      <c r="C107" s="247" t="s">
        <v>218</v>
      </c>
      <c r="D107" s="60">
        <f t="shared" ref="D107:E107" si="19">SUM(D108:D111)</f>
        <v>0</v>
      </c>
      <c r="E107" s="60">
        <f t="shared" si="19"/>
        <v>6.64</v>
      </c>
      <c r="F107" s="45" t="str">
        <f t="shared" si="0"/>
        <v>-</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0</v>
      </c>
      <c r="E109" s="194">
        <v>6.64</v>
      </c>
      <c r="F109" s="45" t="str">
        <f t="shared" si="0"/>
        <v>-</v>
      </c>
    </row>
    <row r="110" spans="1:6" ht="12.75" customHeight="1">
      <c r="A110" s="63">
        <v>6513</v>
      </c>
      <c r="B110" s="64" t="s">
        <v>223</v>
      </c>
      <c r="C110" s="247" t="s">
        <v>224</v>
      </c>
      <c r="D110" s="194">
        <v>0</v>
      </c>
      <c r="E110" s="194">
        <v>0</v>
      </c>
      <c r="F110" s="45" t="str">
        <f t="shared" si="0"/>
        <v>-</v>
      </c>
    </row>
    <row r="111" spans="1:6" ht="12.75" customHeight="1">
      <c r="A111" s="63">
        <v>6514</v>
      </c>
      <c r="B111" s="64" t="s">
        <v>225</v>
      </c>
      <c r="C111" s="247" t="s">
        <v>226</v>
      </c>
      <c r="D111" s="194">
        <v>0</v>
      </c>
      <c r="E111" s="194">
        <v>0</v>
      </c>
      <c r="F111" s="45" t="str">
        <f t="shared" si="0"/>
        <v>-</v>
      </c>
    </row>
    <row r="112" spans="1:6" ht="12.75" customHeight="1">
      <c r="A112" s="63">
        <v>652</v>
      </c>
      <c r="B112" s="64" t="s">
        <v>227</v>
      </c>
      <c r="C112" s="247" t="s">
        <v>228</v>
      </c>
      <c r="D112" s="60">
        <f t="shared" ref="D112:E112" si="20">SUM(D113:D119)</f>
        <v>133504.66</v>
      </c>
      <c r="E112" s="60">
        <f t="shared" si="20"/>
        <v>56569.7</v>
      </c>
      <c r="F112" s="45">
        <f t="shared" si="0"/>
        <v>42.372828034616916</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0</v>
      </c>
      <c r="E114" s="194">
        <v>0</v>
      </c>
      <c r="F114" s="45" t="str">
        <f t="shared" si="0"/>
        <v>-</v>
      </c>
    </row>
    <row r="115" spans="1:6" ht="12.75" customHeight="1">
      <c r="A115" s="63">
        <v>6524</v>
      </c>
      <c r="B115" s="64" t="s">
        <v>233</v>
      </c>
      <c r="C115" s="247" t="s">
        <v>234</v>
      </c>
      <c r="D115" s="194">
        <v>0</v>
      </c>
      <c r="E115" s="194">
        <v>0</v>
      </c>
      <c r="F115" s="45" t="str">
        <f t="shared" si="0"/>
        <v>-</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133504.66</v>
      </c>
      <c r="E117" s="194">
        <v>56569.7</v>
      </c>
      <c r="F117" s="45">
        <f t="shared" si="0"/>
        <v>42.372828034616916</v>
      </c>
    </row>
    <row r="118" spans="1:6" ht="12.75" customHeight="1">
      <c r="A118" s="63">
        <v>6527</v>
      </c>
      <c r="B118" s="64" t="s">
        <v>239</v>
      </c>
      <c r="C118" s="247" t="s">
        <v>240</v>
      </c>
      <c r="D118" s="194">
        <v>0</v>
      </c>
      <c r="E118" s="194">
        <v>0</v>
      </c>
      <c r="F118" s="45" t="str">
        <f t="shared" si="0"/>
        <v>-</v>
      </c>
    </row>
    <row r="119" spans="1:6" ht="22.8">
      <c r="A119" s="63" t="s">
        <v>241</v>
      </c>
      <c r="B119" s="183" t="s">
        <v>242</v>
      </c>
      <c r="C119" s="247" t="s">
        <v>241</v>
      </c>
      <c r="D119" s="194">
        <v>0</v>
      </c>
      <c r="E119" s="194">
        <v>0</v>
      </c>
      <c r="F119" s="45" t="str">
        <f t="shared" si="0"/>
        <v>-</v>
      </c>
    </row>
    <row r="120" spans="1:6" ht="12.75" customHeight="1">
      <c r="A120" s="63">
        <v>653</v>
      </c>
      <c r="B120" s="64" t="s">
        <v>243</v>
      </c>
      <c r="C120" s="247" t="s">
        <v>244</v>
      </c>
      <c r="D120" s="60">
        <f t="shared" ref="D120:E120" si="21">SUM(D121:D123)</f>
        <v>47559.23</v>
      </c>
      <c r="E120" s="60">
        <f t="shared" si="21"/>
        <v>44018.84</v>
      </c>
      <c r="F120" s="45">
        <f t="shared" si="0"/>
        <v>92.555829856791192</v>
      </c>
    </row>
    <row r="121" spans="1:6" ht="12.75" customHeight="1">
      <c r="A121" s="63">
        <v>6531</v>
      </c>
      <c r="B121" s="64" t="s">
        <v>245</v>
      </c>
      <c r="C121" s="247" t="s">
        <v>246</v>
      </c>
      <c r="D121" s="194">
        <v>0</v>
      </c>
      <c r="E121" s="194">
        <v>0</v>
      </c>
      <c r="F121" s="45" t="str">
        <f t="shared" si="0"/>
        <v>-</v>
      </c>
    </row>
    <row r="122" spans="1:6" ht="12.75" customHeight="1">
      <c r="A122" s="63">
        <v>6532</v>
      </c>
      <c r="B122" s="64" t="s">
        <v>247</v>
      </c>
      <c r="C122" s="247" t="s">
        <v>248</v>
      </c>
      <c r="D122" s="194">
        <v>47559.23</v>
      </c>
      <c r="E122" s="194">
        <v>44018.84</v>
      </c>
      <c r="F122" s="45">
        <f t="shared" si="0"/>
        <v>92.555829856791192</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2.8">
      <c r="A125" s="63">
        <v>66</v>
      </c>
      <c r="B125" s="182" t="s">
        <v>253</v>
      </c>
      <c r="C125" s="247" t="s">
        <v>254</v>
      </c>
      <c r="D125" s="60">
        <f t="shared" ref="D125:E125" si="22">D126+D129</f>
        <v>9655</v>
      </c>
      <c r="E125" s="60">
        <f t="shared" si="22"/>
        <v>12653.23</v>
      </c>
      <c r="F125" s="45">
        <f t="shared" si="0"/>
        <v>131.05365095805283</v>
      </c>
    </row>
    <row r="126" spans="1:6" ht="12.75" customHeight="1">
      <c r="A126" s="63">
        <v>661</v>
      </c>
      <c r="B126" s="65" t="s">
        <v>255</v>
      </c>
      <c r="C126" s="247" t="s">
        <v>256</v>
      </c>
      <c r="D126" s="60">
        <f t="shared" ref="D126:E126" si="23">SUM(D127:D128)</f>
        <v>1155</v>
      </c>
      <c r="E126" s="60">
        <f t="shared" si="23"/>
        <v>10853.23</v>
      </c>
      <c r="F126" s="45">
        <f t="shared" si="0"/>
        <v>939.67359307359311</v>
      </c>
    </row>
    <row r="127" spans="1:6" ht="12.75" customHeight="1">
      <c r="A127" s="63">
        <v>6614</v>
      </c>
      <c r="B127" s="65" t="s">
        <v>257</v>
      </c>
      <c r="C127" s="247" t="s">
        <v>258</v>
      </c>
      <c r="D127" s="194">
        <v>0</v>
      </c>
      <c r="E127" s="194">
        <v>0</v>
      </c>
      <c r="F127" s="45" t="str">
        <f t="shared" si="0"/>
        <v>-</v>
      </c>
    </row>
    <row r="128" spans="1:6" ht="12.75" customHeight="1">
      <c r="A128" s="63">
        <v>6615</v>
      </c>
      <c r="B128" s="65" t="s">
        <v>259</v>
      </c>
      <c r="C128" s="247" t="s">
        <v>260</v>
      </c>
      <c r="D128" s="194">
        <v>1155</v>
      </c>
      <c r="E128" s="194">
        <v>10853.23</v>
      </c>
      <c r="F128" s="45">
        <f t="shared" si="0"/>
        <v>939.67359307359311</v>
      </c>
    </row>
    <row r="129" spans="1:6" ht="22.8">
      <c r="A129" s="63">
        <v>663</v>
      </c>
      <c r="B129" s="182" t="s">
        <v>261</v>
      </c>
      <c r="C129" s="247" t="s">
        <v>262</v>
      </c>
      <c r="D129" s="60">
        <f t="shared" ref="D129:E129" si="24">SUM(D130:D133)</f>
        <v>8500</v>
      </c>
      <c r="E129" s="60">
        <f t="shared" si="24"/>
        <v>1800</v>
      </c>
      <c r="F129" s="45">
        <f t="shared" si="0"/>
        <v>21.176470588235293</v>
      </c>
    </row>
    <row r="130" spans="1:6" ht="12.75" customHeight="1">
      <c r="A130" s="63">
        <v>6631</v>
      </c>
      <c r="B130" s="65" t="s">
        <v>263</v>
      </c>
      <c r="C130" s="247" t="s">
        <v>264</v>
      </c>
      <c r="D130" s="194">
        <v>8500</v>
      </c>
      <c r="E130" s="194">
        <v>1800</v>
      </c>
      <c r="F130" s="45">
        <f t="shared" si="0"/>
        <v>21.176470588235293</v>
      </c>
    </row>
    <row r="131" spans="1:6" ht="12.75" customHeight="1">
      <c r="A131" s="63">
        <v>6632</v>
      </c>
      <c r="B131" s="182" t="s">
        <v>265</v>
      </c>
      <c r="C131" s="247" t="s">
        <v>266</v>
      </c>
      <c r="D131" s="194">
        <v>0</v>
      </c>
      <c r="E131" s="194">
        <v>0</v>
      </c>
      <c r="F131" s="45" t="str">
        <f t="shared" si="0"/>
        <v>-</v>
      </c>
    </row>
    <row r="132" spans="1:6" ht="22.8">
      <c r="A132" s="63" t="s">
        <v>267</v>
      </c>
      <c r="B132" s="182" t="s">
        <v>268</v>
      </c>
      <c r="C132" s="248" t="s">
        <v>267</v>
      </c>
      <c r="D132" s="194">
        <v>0</v>
      </c>
      <c r="E132" s="194">
        <v>0</v>
      </c>
      <c r="F132" s="45" t="str">
        <f t="shared" si="0"/>
        <v>-</v>
      </c>
    </row>
    <row r="133" spans="1:6" ht="22.8">
      <c r="A133" s="63" t="s">
        <v>269</v>
      </c>
      <c r="B133" s="182" t="s">
        <v>270</v>
      </c>
      <c r="C133" s="248" t="s">
        <v>269</v>
      </c>
      <c r="D133" s="194">
        <v>0</v>
      </c>
      <c r="E133" s="194">
        <v>0</v>
      </c>
      <c r="F133" s="45" t="str">
        <f>IF(D133&lt;&gt;0,IF(E133/D133&gt;=100,"&gt;&gt;100",E133/D133*100),"-")</f>
        <v>-</v>
      </c>
    </row>
    <row r="134" spans="1:6" ht="22.8">
      <c r="A134" s="63">
        <v>67</v>
      </c>
      <c r="B134" s="182" t="s">
        <v>271</v>
      </c>
      <c r="C134" s="247" t="s">
        <v>272</v>
      </c>
      <c r="D134" s="60">
        <f t="shared" ref="D134:E134" si="25">D135+D139</f>
        <v>0</v>
      </c>
      <c r="E134" s="60">
        <f t="shared" si="25"/>
        <v>0</v>
      </c>
      <c r="F134" s="45" t="str">
        <f t="shared" ref="F134:F229" si="26">IF(D134&lt;&gt;0,IF(E134/D134&gt;=100,"&gt;&gt;100",E134/D134*100),"-")</f>
        <v>-</v>
      </c>
    </row>
    <row r="135" spans="1:6" ht="22.8">
      <c r="A135" s="63">
        <v>671</v>
      </c>
      <c r="B135" s="182" t="s">
        <v>273</v>
      </c>
      <c r="C135" s="247" t="s">
        <v>274</v>
      </c>
      <c r="D135" s="60">
        <f t="shared" ref="D135:E135" si="27">SUM(D136:D138)</f>
        <v>0</v>
      </c>
      <c r="E135" s="60">
        <f t="shared" si="27"/>
        <v>0</v>
      </c>
      <c r="F135" s="45" t="str">
        <f t="shared" si="26"/>
        <v>-</v>
      </c>
    </row>
    <row r="136" spans="1:6" ht="12.75" customHeight="1">
      <c r="A136" s="63">
        <v>6711</v>
      </c>
      <c r="B136" s="65" t="s">
        <v>275</v>
      </c>
      <c r="C136" s="247" t="s">
        <v>276</v>
      </c>
      <c r="D136" s="194">
        <v>0</v>
      </c>
      <c r="E136" s="194">
        <v>0</v>
      </c>
      <c r="F136" s="45" t="str">
        <f t="shared" si="26"/>
        <v>-</v>
      </c>
    </row>
    <row r="137" spans="1:6" ht="22.8">
      <c r="A137" s="63">
        <v>6712</v>
      </c>
      <c r="B137" s="182" t="s">
        <v>277</v>
      </c>
      <c r="C137" s="247" t="s">
        <v>278</v>
      </c>
      <c r="D137" s="194">
        <v>0</v>
      </c>
      <c r="E137" s="194">
        <v>0</v>
      </c>
      <c r="F137" s="45" t="str">
        <f t="shared" si="26"/>
        <v>-</v>
      </c>
    </row>
    <row r="138" spans="1:6" ht="22.8">
      <c r="A138" s="63" t="s">
        <v>279</v>
      </c>
      <c r="B138" s="65" t="s">
        <v>280</v>
      </c>
      <c r="C138" s="247" t="s">
        <v>279</v>
      </c>
      <c r="D138" s="194">
        <v>0</v>
      </c>
      <c r="E138" s="194">
        <v>0</v>
      </c>
      <c r="F138" s="45" t="str">
        <f t="shared" si="26"/>
        <v>-</v>
      </c>
    </row>
    <row r="139" spans="1:6" ht="12.75" customHeight="1">
      <c r="A139" s="63" t="s">
        <v>281</v>
      </c>
      <c r="B139" s="65" t="s">
        <v>282</v>
      </c>
      <c r="C139" s="247" t="s">
        <v>281</v>
      </c>
      <c r="D139" s="194">
        <v>0</v>
      </c>
      <c r="E139" s="194">
        <v>0</v>
      </c>
      <c r="F139" s="45" t="str">
        <f t="shared" si="26"/>
        <v>-</v>
      </c>
    </row>
    <row r="140" spans="1:6" ht="12.75" customHeight="1">
      <c r="A140" s="63">
        <v>68</v>
      </c>
      <c r="B140" s="65" t="s">
        <v>283</v>
      </c>
      <c r="C140" s="247" t="s">
        <v>284</v>
      </c>
      <c r="D140" s="60">
        <f t="shared" ref="D140:E140" si="28">D141+D151</f>
        <v>31.02</v>
      </c>
      <c r="E140" s="60">
        <f t="shared" si="28"/>
        <v>1300</v>
      </c>
      <c r="F140" s="45">
        <f t="shared" si="26"/>
        <v>4190.8446163765311</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0</v>
      </c>
      <c r="E150" s="194">
        <v>0</v>
      </c>
      <c r="F150" s="45" t="str">
        <f t="shared" si="26"/>
        <v>-</v>
      </c>
    </row>
    <row r="151" spans="1:6" ht="12.75" customHeight="1">
      <c r="A151" s="63">
        <v>683</v>
      </c>
      <c r="B151" s="64" t="s">
        <v>305</v>
      </c>
      <c r="C151" s="247" t="s">
        <v>306</v>
      </c>
      <c r="D151" s="194">
        <v>31.02</v>
      </c>
      <c r="E151" s="194">
        <v>1300</v>
      </c>
      <c r="F151" s="45">
        <f t="shared" si="26"/>
        <v>4190.8446163765311</v>
      </c>
    </row>
    <row r="152" spans="1:6" ht="12.75" customHeight="1">
      <c r="A152" s="63">
        <v>3</v>
      </c>
      <c r="B152" s="64" t="s">
        <v>307</v>
      </c>
      <c r="C152" s="247" t="s">
        <v>13</v>
      </c>
      <c r="D152" s="60">
        <f>D153+D164+D202+D221+D230+D262+D273</f>
        <v>926931.74</v>
      </c>
      <c r="E152" s="60">
        <f>E153+E164+E202+E221+E230+E262+E273</f>
        <v>1034970.76</v>
      </c>
      <c r="F152" s="45">
        <f t="shared" si="26"/>
        <v>111.65555297523851</v>
      </c>
    </row>
    <row r="153" spans="1:6" ht="12.75" customHeight="1">
      <c r="A153" s="63">
        <v>31</v>
      </c>
      <c r="B153" s="64" t="s">
        <v>308</v>
      </c>
      <c r="C153" s="247" t="s">
        <v>309</v>
      </c>
      <c r="D153" s="60">
        <f t="shared" ref="D153:E153" si="30">D154+D159+D160</f>
        <v>464325.26000000007</v>
      </c>
      <c r="E153" s="60">
        <f t="shared" si="30"/>
        <v>481899.83999999997</v>
      </c>
      <c r="F153" s="45">
        <f t="shared" si="26"/>
        <v>103.78497176742007</v>
      </c>
    </row>
    <row r="154" spans="1:6" ht="12.75" customHeight="1">
      <c r="A154" s="63">
        <v>311</v>
      </c>
      <c r="B154" s="64" t="s">
        <v>310</v>
      </c>
      <c r="C154" s="247" t="s">
        <v>311</v>
      </c>
      <c r="D154" s="60">
        <f t="shared" ref="D154:E154" si="31">SUM(D155:D158)</f>
        <v>380324.21</v>
      </c>
      <c r="E154" s="60">
        <f t="shared" si="31"/>
        <v>386969.16</v>
      </c>
      <c r="F154" s="45">
        <f t="shared" si="26"/>
        <v>101.74718038591337</v>
      </c>
    </row>
    <row r="155" spans="1:6" ht="12.75" customHeight="1">
      <c r="A155" s="63">
        <v>3111</v>
      </c>
      <c r="B155" s="64" t="s">
        <v>312</v>
      </c>
      <c r="C155" s="247" t="s">
        <v>313</v>
      </c>
      <c r="D155" s="194">
        <v>380324.21</v>
      </c>
      <c r="E155" s="194">
        <v>386969.16</v>
      </c>
      <c r="F155" s="45">
        <f t="shared" si="26"/>
        <v>101.74718038591337</v>
      </c>
    </row>
    <row r="156" spans="1:6" ht="12.75" customHeight="1">
      <c r="A156" s="63">
        <v>3112</v>
      </c>
      <c r="B156" s="64" t="s">
        <v>314</v>
      </c>
      <c r="C156" s="247" t="s">
        <v>315</v>
      </c>
      <c r="D156" s="194">
        <v>0</v>
      </c>
      <c r="E156" s="194">
        <v>0</v>
      </c>
      <c r="F156" s="45" t="str">
        <f t="shared" si="26"/>
        <v>-</v>
      </c>
    </row>
    <row r="157" spans="1:6" ht="12.75" customHeight="1">
      <c r="A157" s="63">
        <v>3113</v>
      </c>
      <c r="B157" s="65" t="s">
        <v>316</v>
      </c>
      <c r="C157" s="247" t="s">
        <v>317</v>
      </c>
      <c r="D157" s="194">
        <v>0</v>
      </c>
      <c r="E157" s="194">
        <v>0</v>
      </c>
      <c r="F157" s="45" t="str">
        <f t="shared" si="26"/>
        <v>-</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26545.97</v>
      </c>
      <c r="E159" s="194">
        <v>33730.92</v>
      </c>
      <c r="F159" s="45">
        <f t="shared" si="26"/>
        <v>127.06606690205706</v>
      </c>
    </row>
    <row r="160" spans="1:6" ht="12.75" customHeight="1">
      <c r="A160" s="63">
        <v>313</v>
      </c>
      <c r="B160" s="65" t="s">
        <v>322</v>
      </c>
      <c r="C160" s="247" t="s">
        <v>323</v>
      </c>
      <c r="D160" s="60">
        <f t="shared" ref="D160:E160" si="32">SUM(D161:D163)</f>
        <v>57455.08</v>
      </c>
      <c r="E160" s="60">
        <f t="shared" si="32"/>
        <v>61199.76</v>
      </c>
      <c r="F160" s="45">
        <f t="shared" si="26"/>
        <v>106.51757860227502</v>
      </c>
    </row>
    <row r="161" spans="1:6" ht="12.75" customHeight="1">
      <c r="A161" s="63">
        <v>3131</v>
      </c>
      <c r="B161" s="65" t="s">
        <v>324</v>
      </c>
      <c r="C161" s="247" t="s">
        <v>325</v>
      </c>
      <c r="D161" s="194">
        <v>0</v>
      </c>
      <c r="E161" s="194">
        <v>0</v>
      </c>
      <c r="F161" s="45" t="str">
        <f t="shared" si="26"/>
        <v>-</v>
      </c>
    </row>
    <row r="162" spans="1:6" ht="12.75" customHeight="1">
      <c r="A162" s="63">
        <v>3132</v>
      </c>
      <c r="B162" s="65" t="s">
        <v>326</v>
      </c>
      <c r="C162" s="247" t="s">
        <v>327</v>
      </c>
      <c r="D162" s="194">
        <v>57455.08</v>
      </c>
      <c r="E162" s="194">
        <v>61199.76</v>
      </c>
      <c r="F162" s="45">
        <f t="shared" si="26"/>
        <v>106.51757860227502</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311569.95999999996</v>
      </c>
      <c r="E164" s="60">
        <f>E165+E170+E178+E188+E189+E194</f>
        <v>409793.70999999996</v>
      </c>
      <c r="F164" s="45">
        <f t="shared" si="26"/>
        <v>131.52542369617407</v>
      </c>
    </row>
    <row r="165" spans="1:6" ht="12.75" customHeight="1">
      <c r="A165" s="63">
        <v>321</v>
      </c>
      <c r="B165" s="64" t="s">
        <v>332</v>
      </c>
      <c r="C165" s="247" t="s">
        <v>333</v>
      </c>
      <c r="D165" s="60">
        <f t="shared" ref="D165:E165" si="33">SUM(D166:D169)</f>
        <v>23384.2</v>
      </c>
      <c r="E165" s="60">
        <f t="shared" si="33"/>
        <v>23164.92</v>
      </c>
      <c r="F165" s="45">
        <f t="shared" si="26"/>
        <v>99.062272816688179</v>
      </c>
    </row>
    <row r="166" spans="1:6" ht="12.75" customHeight="1">
      <c r="A166" s="63">
        <v>3211</v>
      </c>
      <c r="B166" s="64" t="s">
        <v>334</v>
      </c>
      <c r="C166" s="247" t="s">
        <v>335</v>
      </c>
      <c r="D166" s="194">
        <v>6221.5</v>
      </c>
      <c r="E166" s="194">
        <v>7684.96</v>
      </c>
      <c r="F166" s="45">
        <f t="shared" si="26"/>
        <v>123.52262316161698</v>
      </c>
    </row>
    <row r="167" spans="1:6" ht="12.75" customHeight="1">
      <c r="A167" s="63">
        <v>3212</v>
      </c>
      <c r="B167" s="64" t="s">
        <v>336</v>
      </c>
      <c r="C167" s="247" t="s">
        <v>337</v>
      </c>
      <c r="D167" s="194">
        <v>11675.05</v>
      </c>
      <c r="E167" s="194">
        <v>11782.71</v>
      </c>
      <c r="F167" s="45">
        <f t="shared" si="26"/>
        <v>100.92213737842664</v>
      </c>
    </row>
    <row r="168" spans="1:6" ht="12.75" customHeight="1">
      <c r="A168" s="63">
        <v>3213</v>
      </c>
      <c r="B168" s="64" t="s">
        <v>338</v>
      </c>
      <c r="C168" s="247" t="s">
        <v>339</v>
      </c>
      <c r="D168" s="194">
        <v>2828.65</v>
      </c>
      <c r="E168" s="194">
        <v>938.25</v>
      </c>
      <c r="F168" s="45">
        <f t="shared" si="26"/>
        <v>33.169533169533167</v>
      </c>
    </row>
    <row r="169" spans="1:6" ht="12.75" customHeight="1">
      <c r="A169" s="63">
        <v>3214</v>
      </c>
      <c r="B169" s="64" t="s">
        <v>340</v>
      </c>
      <c r="C169" s="247" t="s">
        <v>341</v>
      </c>
      <c r="D169" s="194">
        <v>2659</v>
      </c>
      <c r="E169" s="194">
        <v>2759</v>
      </c>
      <c r="F169" s="45">
        <f t="shared" si="26"/>
        <v>103.76081233546446</v>
      </c>
    </row>
    <row r="170" spans="1:6" ht="12.75" customHeight="1">
      <c r="A170" s="63">
        <v>322</v>
      </c>
      <c r="B170" s="64" t="s">
        <v>342</v>
      </c>
      <c r="C170" s="247" t="s">
        <v>343</v>
      </c>
      <c r="D170" s="60">
        <f t="shared" ref="D170:E170" si="34">SUM(D171:D177)</f>
        <v>48026.420000000006</v>
      </c>
      <c r="E170" s="60">
        <f t="shared" si="34"/>
        <v>89779.15</v>
      </c>
      <c r="F170" s="45">
        <f t="shared" si="26"/>
        <v>186.93700259149026</v>
      </c>
    </row>
    <row r="171" spans="1:6" ht="12.75" customHeight="1">
      <c r="A171" s="63">
        <v>3221</v>
      </c>
      <c r="B171" s="64" t="s">
        <v>344</v>
      </c>
      <c r="C171" s="247" t="s">
        <v>345</v>
      </c>
      <c r="D171" s="194">
        <v>10934.86</v>
      </c>
      <c r="E171" s="194">
        <v>27459.88</v>
      </c>
      <c r="F171" s="45">
        <f t="shared" si="26"/>
        <v>251.12237376610219</v>
      </c>
    </row>
    <row r="172" spans="1:6" ht="12.75" customHeight="1">
      <c r="A172" s="63">
        <v>3222</v>
      </c>
      <c r="B172" s="64" t="s">
        <v>346</v>
      </c>
      <c r="C172" s="247" t="s">
        <v>347</v>
      </c>
      <c r="D172" s="194">
        <v>13700.11</v>
      </c>
      <c r="E172" s="194">
        <v>13450.74</v>
      </c>
      <c r="F172" s="45">
        <f t="shared" si="26"/>
        <v>98.179795636677369</v>
      </c>
    </row>
    <row r="173" spans="1:6" ht="12.75" customHeight="1">
      <c r="A173" s="63">
        <v>3223</v>
      </c>
      <c r="B173" s="65" t="s">
        <v>348</v>
      </c>
      <c r="C173" s="247" t="s">
        <v>349</v>
      </c>
      <c r="D173" s="194">
        <v>14216.8</v>
      </c>
      <c r="E173" s="194">
        <v>21867.33</v>
      </c>
      <c r="F173" s="45">
        <f t="shared" si="26"/>
        <v>153.81330538517813</v>
      </c>
    </row>
    <row r="174" spans="1:6" ht="12.75" customHeight="1">
      <c r="A174" s="63">
        <v>3224</v>
      </c>
      <c r="B174" s="65" t="s">
        <v>350</v>
      </c>
      <c r="C174" s="247" t="s">
        <v>351</v>
      </c>
      <c r="D174" s="194">
        <v>7948.28</v>
      </c>
      <c r="E174" s="194">
        <v>26425.96</v>
      </c>
      <c r="F174" s="45">
        <f t="shared" si="26"/>
        <v>332.47394404827207</v>
      </c>
    </row>
    <row r="175" spans="1:6" ht="12.75" customHeight="1">
      <c r="A175" s="63">
        <v>3225</v>
      </c>
      <c r="B175" s="65" t="s">
        <v>352</v>
      </c>
      <c r="C175" s="247" t="s">
        <v>353</v>
      </c>
      <c r="D175" s="194">
        <v>0</v>
      </c>
      <c r="E175" s="194">
        <v>149.97999999999999</v>
      </c>
      <c r="F175" s="45" t="str">
        <f t="shared" si="26"/>
        <v>-</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1226.3699999999999</v>
      </c>
      <c r="E177" s="194">
        <v>425.26</v>
      </c>
      <c r="F177" s="45">
        <f t="shared" si="26"/>
        <v>34.676321175501684</v>
      </c>
    </row>
    <row r="178" spans="1:6" ht="12.75" customHeight="1">
      <c r="A178" s="63">
        <v>323</v>
      </c>
      <c r="B178" s="65" t="s">
        <v>358</v>
      </c>
      <c r="C178" s="247" t="s">
        <v>359</v>
      </c>
      <c r="D178" s="60">
        <f t="shared" ref="D178:E178" si="35">SUM(D179:D187)</f>
        <v>214956.86</v>
      </c>
      <c r="E178" s="60">
        <f t="shared" si="35"/>
        <v>268013.67</v>
      </c>
      <c r="F178" s="45">
        <f t="shared" si="26"/>
        <v>124.68253862658767</v>
      </c>
    </row>
    <row r="179" spans="1:6" ht="12.75" customHeight="1">
      <c r="A179" s="63">
        <v>3231</v>
      </c>
      <c r="B179" s="65" t="s">
        <v>360</v>
      </c>
      <c r="C179" s="247" t="s">
        <v>361</v>
      </c>
      <c r="D179" s="194">
        <v>3055.98</v>
      </c>
      <c r="E179" s="194">
        <v>6489.47</v>
      </c>
      <c r="F179" s="45">
        <f t="shared" si="26"/>
        <v>212.35315676149713</v>
      </c>
    </row>
    <row r="180" spans="1:6" ht="12.75" customHeight="1">
      <c r="A180" s="63">
        <v>3232</v>
      </c>
      <c r="B180" s="65" t="s">
        <v>362</v>
      </c>
      <c r="C180" s="247" t="s">
        <v>363</v>
      </c>
      <c r="D180" s="194">
        <v>20132.59</v>
      </c>
      <c r="E180" s="194">
        <v>15488.32</v>
      </c>
      <c r="F180" s="45">
        <f t="shared" si="26"/>
        <v>76.93158207662303</v>
      </c>
    </row>
    <row r="181" spans="1:6" ht="12.75" customHeight="1">
      <c r="A181" s="63">
        <v>3233</v>
      </c>
      <c r="B181" s="65" t="s">
        <v>364</v>
      </c>
      <c r="C181" s="247" t="s">
        <v>365</v>
      </c>
      <c r="D181" s="194">
        <v>21432.98</v>
      </c>
      <c r="E181" s="194">
        <v>10410.200000000001</v>
      </c>
      <c r="F181" s="45">
        <f t="shared" si="26"/>
        <v>48.570940671805793</v>
      </c>
    </row>
    <row r="182" spans="1:6" ht="12.75" customHeight="1">
      <c r="A182" s="63">
        <v>3234</v>
      </c>
      <c r="B182" s="65" t="s">
        <v>366</v>
      </c>
      <c r="C182" s="247" t="s">
        <v>367</v>
      </c>
      <c r="D182" s="194">
        <v>19983.12</v>
      </c>
      <c r="E182" s="194">
        <v>17367.740000000002</v>
      </c>
      <c r="F182" s="45">
        <f t="shared" si="26"/>
        <v>86.912053773384741</v>
      </c>
    </row>
    <row r="183" spans="1:6" ht="12.75" customHeight="1">
      <c r="A183" s="63">
        <v>3235</v>
      </c>
      <c r="B183" s="64" t="s">
        <v>368</v>
      </c>
      <c r="C183" s="247" t="s">
        <v>369</v>
      </c>
      <c r="D183" s="194">
        <v>0</v>
      </c>
      <c r="E183" s="194">
        <v>250</v>
      </c>
      <c r="F183" s="45" t="str">
        <f t="shared" si="26"/>
        <v>-</v>
      </c>
    </row>
    <row r="184" spans="1:6" ht="12.75" customHeight="1">
      <c r="A184" s="63">
        <v>3236</v>
      </c>
      <c r="B184" s="64" t="s">
        <v>370</v>
      </c>
      <c r="C184" s="247" t="s">
        <v>371</v>
      </c>
      <c r="D184" s="194">
        <v>1509.12</v>
      </c>
      <c r="E184" s="194">
        <v>4482.99</v>
      </c>
      <c r="F184" s="45">
        <f t="shared" si="26"/>
        <v>297.05987595419845</v>
      </c>
    </row>
    <row r="185" spans="1:6" ht="12.75" customHeight="1">
      <c r="A185" s="63">
        <v>3237</v>
      </c>
      <c r="B185" s="64" t="s">
        <v>372</v>
      </c>
      <c r="C185" s="247" t="s">
        <v>373</v>
      </c>
      <c r="D185" s="194">
        <v>97548.93</v>
      </c>
      <c r="E185" s="194">
        <v>144477.35</v>
      </c>
      <c r="F185" s="45">
        <f t="shared" si="26"/>
        <v>148.10757022142633</v>
      </c>
    </row>
    <row r="186" spans="1:6" ht="12.75" customHeight="1">
      <c r="A186" s="63">
        <v>3238</v>
      </c>
      <c r="B186" s="64" t="s">
        <v>374</v>
      </c>
      <c r="C186" s="247" t="s">
        <v>375</v>
      </c>
      <c r="D186" s="194">
        <v>38526.51</v>
      </c>
      <c r="E186" s="194">
        <v>46797.3</v>
      </c>
      <c r="F186" s="45">
        <f t="shared" si="26"/>
        <v>121.46778932220957</v>
      </c>
    </row>
    <row r="187" spans="1:6" ht="12.75" customHeight="1">
      <c r="A187" s="63">
        <v>3239</v>
      </c>
      <c r="B187" s="64" t="s">
        <v>376</v>
      </c>
      <c r="C187" s="247" t="s">
        <v>377</v>
      </c>
      <c r="D187" s="194">
        <v>12767.63</v>
      </c>
      <c r="E187" s="194">
        <v>22250.3</v>
      </c>
      <c r="F187" s="45">
        <f t="shared" si="26"/>
        <v>174.27118423701188</v>
      </c>
    </row>
    <row r="188" spans="1:6" ht="12.75" customHeight="1">
      <c r="A188" s="63">
        <v>324</v>
      </c>
      <c r="B188" s="64" t="s">
        <v>378</v>
      </c>
      <c r="C188" s="247" t="s">
        <v>379</v>
      </c>
      <c r="D188" s="194">
        <v>0</v>
      </c>
      <c r="E188" s="194">
        <v>0</v>
      </c>
      <c r="F188" s="45" t="str">
        <f t="shared" si="26"/>
        <v>-</v>
      </c>
    </row>
    <row r="189" spans="1:6" ht="22.8">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v>0</v>
      </c>
      <c r="F190" s="71" t="str">
        <f>IF(D190&lt;&gt;0,IF(E190/D190&gt;=100,"&gt;&gt;100",E190/D190*100),"-")</f>
        <v>-</v>
      </c>
    </row>
    <row r="191" spans="1:6" ht="12.75" customHeight="1">
      <c r="A191" s="70" t="s">
        <v>384</v>
      </c>
      <c r="B191" s="65" t="s">
        <v>385</v>
      </c>
      <c r="C191" s="277" t="s">
        <v>384</v>
      </c>
      <c r="D191" s="192">
        <v>0</v>
      </c>
      <c r="E191" s="192">
        <v>0</v>
      </c>
      <c r="F191" s="71" t="str">
        <f>IF(D191&lt;&gt;0,IF(E191/D191&gt;=100,"&gt;&gt;100",E191/D191*100),"-")</f>
        <v>-</v>
      </c>
    </row>
    <row r="192" spans="1:6" ht="12.75" customHeight="1">
      <c r="A192" s="70" t="s">
        <v>386</v>
      </c>
      <c r="B192" s="65" t="s">
        <v>387</v>
      </c>
      <c r="C192" s="277" t="s">
        <v>386</v>
      </c>
      <c r="D192" s="192">
        <v>0</v>
      </c>
      <c r="E192" s="192">
        <v>0</v>
      </c>
      <c r="F192" s="71" t="str">
        <f>IF(D192&lt;&gt;0,IF(E192/D192&gt;=100,"&gt;&gt;100",E192/D192*100),"-")</f>
        <v>-</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25202.48</v>
      </c>
      <c r="E194" s="60">
        <f t="shared" si="36"/>
        <v>28835.97</v>
      </c>
      <c r="F194" s="45">
        <f t="shared" si="26"/>
        <v>114.41719227631566</v>
      </c>
    </row>
    <row r="195" spans="1:6" ht="12.75" customHeight="1">
      <c r="A195" s="63">
        <v>3291</v>
      </c>
      <c r="B195" s="183" t="s">
        <v>392</v>
      </c>
      <c r="C195" s="247" t="s">
        <v>393</v>
      </c>
      <c r="D195" s="194">
        <v>11554.07</v>
      </c>
      <c r="E195" s="194">
        <v>5178.58</v>
      </c>
      <c r="F195" s="45">
        <f t="shared" si="26"/>
        <v>44.820396622142674</v>
      </c>
    </row>
    <row r="196" spans="1:6" ht="12.75" customHeight="1">
      <c r="A196" s="63">
        <v>3292</v>
      </c>
      <c r="B196" s="64" t="s">
        <v>394</v>
      </c>
      <c r="C196" s="247" t="s">
        <v>395</v>
      </c>
      <c r="D196" s="194">
        <v>1634.45</v>
      </c>
      <c r="E196" s="194">
        <v>1621.91</v>
      </c>
      <c r="F196" s="45">
        <f t="shared" si="26"/>
        <v>99.23276943314265</v>
      </c>
    </row>
    <row r="197" spans="1:6" ht="12.75" customHeight="1">
      <c r="A197" s="63">
        <v>3293</v>
      </c>
      <c r="B197" s="64" t="s">
        <v>396</v>
      </c>
      <c r="C197" s="247" t="s">
        <v>397</v>
      </c>
      <c r="D197" s="194">
        <v>4635.9399999999996</v>
      </c>
      <c r="E197" s="194">
        <v>4314.4399999999996</v>
      </c>
      <c r="F197" s="45">
        <f t="shared" si="26"/>
        <v>93.06505261068952</v>
      </c>
    </row>
    <row r="198" spans="1:6" ht="12.75" customHeight="1">
      <c r="A198" s="63">
        <v>3294</v>
      </c>
      <c r="B198" s="64" t="s">
        <v>398</v>
      </c>
      <c r="C198" s="247" t="s">
        <v>399</v>
      </c>
      <c r="D198" s="194">
        <v>779.2</v>
      </c>
      <c r="E198" s="194">
        <v>779.2</v>
      </c>
      <c r="F198" s="45">
        <f t="shared" si="26"/>
        <v>100</v>
      </c>
    </row>
    <row r="199" spans="1:6" ht="12.75" customHeight="1">
      <c r="A199" s="63">
        <v>3295</v>
      </c>
      <c r="B199" s="64" t="s">
        <v>400</v>
      </c>
      <c r="C199" s="247" t="s">
        <v>401</v>
      </c>
      <c r="D199" s="194">
        <v>3446.71</v>
      </c>
      <c r="E199" s="194">
        <v>4084.36</v>
      </c>
      <c r="F199" s="45">
        <f t="shared" si="26"/>
        <v>118.50025096396273</v>
      </c>
    </row>
    <row r="200" spans="1:6" ht="12.75" customHeight="1">
      <c r="A200" s="63" t="s">
        <v>402</v>
      </c>
      <c r="B200" s="64" t="s">
        <v>403</v>
      </c>
      <c r="C200" s="247" t="s">
        <v>402</v>
      </c>
      <c r="D200" s="194">
        <v>0</v>
      </c>
      <c r="E200" s="194">
        <v>0</v>
      </c>
      <c r="F200" s="45" t="str">
        <f t="shared" si="26"/>
        <v>-</v>
      </c>
    </row>
    <row r="201" spans="1:6" ht="12.75" customHeight="1">
      <c r="A201" s="63">
        <v>3299</v>
      </c>
      <c r="B201" s="64" t="s">
        <v>404</v>
      </c>
      <c r="C201" s="247" t="s">
        <v>405</v>
      </c>
      <c r="D201" s="194">
        <v>3152.11</v>
      </c>
      <c r="E201" s="194">
        <v>12857.48</v>
      </c>
      <c r="F201" s="45">
        <f t="shared" si="26"/>
        <v>407.90073950464921</v>
      </c>
    </row>
    <row r="202" spans="1:6" ht="12.75" customHeight="1">
      <c r="A202" s="63">
        <v>34</v>
      </c>
      <c r="B202" s="183" t="s">
        <v>406</v>
      </c>
      <c r="C202" s="247" t="s">
        <v>407</v>
      </c>
      <c r="D202" s="60">
        <f t="shared" ref="D202:E202" si="37">D203+D208+D216</f>
        <v>3676.96</v>
      </c>
      <c r="E202" s="60">
        <f t="shared" si="37"/>
        <v>5154.33</v>
      </c>
      <c r="F202" s="45">
        <f t="shared" si="26"/>
        <v>140.17911535616378</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0</v>
      </c>
      <c r="E208" s="60">
        <f t="shared" si="39"/>
        <v>3926.71</v>
      </c>
      <c r="F208" s="45" t="str">
        <f t="shared" si="26"/>
        <v>-</v>
      </c>
    </row>
    <row r="209" spans="1:6" ht="22.8">
      <c r="A209" s="63">
        <v>3421</v>
      </c>
      <c r="B209" s="64" t="s">
        <v>420</v>
      </c>
      <c r="C209" s="247" t="s">
        <v>421</v>
      </c>
      <c r="D209" s="194">
        <v>0</v>
      </c>
      <c r="E209" s="194">
        <v>0</v>
      </c>
      <c r="F209" s="45" t="str">
        <f t="shared" si="26"/>
        <v>-</v>
      </c>
    </row>
    <row r="210" spans="1:6" ht="22.8">
      <c r="A210" s="63">
        <v>3422</v>
      </c>
      <c r="B210" s="183" t="s">
        <v>422</v>
      </c>
      <c r="C210" s="247" t="s">
        <v>423</v>
      </c>
      <c r="D210" s="194">
        <v>0</v>
      </c>
      <c r="E210" s="194">
        <v>0</v>
      </c>
      <c r="F210" s="45" t="str">
        <f t="shared" si="26"/>
        <v>-</v>
      </c>
    </row>
    <row r="211" spans="1:6" ht="22.8">
      <c r="A211" s="63">
        <v>3423</v>
      </c>
      <c r="B211" s="183" t="s">
        <v>424</v>
      </c>
      <c r="C211" s="247" t="s">
        <v>425</v>
      </c>
      <c r="D211" s="194">
        <v>0</v>
      </c>
      <c r="E211" s="194">
        <v>3926.71</v>
      </c>
      <c r="F211" s="45" t="str">
        <f t="shared" si="26"/>
        <v>-</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2.8">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3676.96</v>
      </c>
      <c r="E216" s="60">
        <f t="shared" si="40"/>
        <v>1227.6199999999999</v>
      </c>
      <c r="F216" s="45">
        <f t="shared" si="26"/>
        <v>33.386819546581961</v>
      </c>
    </row>
    <row r="217" spans="1:6" ht="12.75" customHeight="1">
      <c r="A217" s="63">
        <v>3431</v>
      </c>
      <c r="B217" s="182" t="s">
        <v>436</v>
      </c>
      <c r="C217" s="247" t="s">
        <v>437</v>
      </c>
      <c r="D217" s="194">
        <v>3676.96</v>
      </c>
      <c r="E217" s="194">
        <v>1226.3499999999999</v>
      </c>
      <c r="F217" s="45">
        <f t="shared" si="26"/>
        <v>33.352280144467166</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0</v>
      </c>
      <c r="E219" s="194">
        <v>0.49</v>
      </c>
      <c r="F219" s="45" t="str">
        <f t="shared" si="26"/>
        <v>-</v>
      </c>
    </row>
    <row r="220" spans="1:6" ht="12.75" customHeight="1">
      <c r="A220" s="63">
        <v>3434</v>
      </c>
      <c r="B220" s="65" t="s">
        <v>442</v>
      </c>
      <c r="C220" s="247" t="s">
        <v>443</v>
      </c>
      <c r="D220" s="194">
        <v>0</v>
      </c>
      <c r="E220" s="194">
        <v>0.78</v>
      </c>
      <c r="F220" s="45" t="str">
        <f t="shared" si="26"/>
        <v>-</v>
      </c>
    </row>
    <row r="221" spans="1:6" ht="12.75" customHeight="1">
      <c r="A221" s="63">
        <v>35</v>
      </c>
      <c r="B221" s="65" t="s">
        <v>444</v>
      </c>
      <c r="C221" s="247" t="s">
        <v>445</v>
      </c>
      <c r="D221" s="60">
        <f t="shared" ref="D221:E221" si="41">D222+D225+D229</f>
        <v>0</v>
      </c>
      <c r="E221" s="60">
        <f t="shared" si="41"/>
        <v>0</v>
      </c>
      <c r="F221" s="45" t="str">
        <f t="shared" si="26"/>
        <v>-</v>
      </c>
    </row>
    <row r="222" spans="1:6" ht="22.8">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4.200000000000003">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0</v>
      </c>
      <c r="E227" s="194">
        <v>0</v>
      </c>
      <c r="F227" s="45" t="str">
        <f t="shared" si="26"/>
        <v>-</v>
      </c>
    </row>
    <row r="228" spans="1:6" ht="12.75" customHeight="1">
      <c r="A228" s="63">
        <v>3523</v>
      </c>
      <c r="B228" s="64" t="s">
        <v>458</v>
      </c>
      <c r="C228" s="247" t="s">
        <v>459</v>
      </c>
      <c r="D228" s="194">
        <v>0</v>
      </c>
      <c r="E228" s="194">
        <v>0</v>
      </c>
      <c r="F228" s="45" t="str">
        <f t="shared" si="26"/>
        <v>-</v>
      </c>
    </row>
    <row r="229" spans="1:6" ht="22.8">
      <c r="A229" s="63" t="s">
        <v>460</v>
      </c>
      <c r="B229" s="64" t="s">
        <v>461</v>
      </c>
      <c r="C229" s="247" t="s">
        <v>460</v>
      </c>
      <c r="D229" s="194">
        <v>0</v>
      </c>
      <c r="E229" s="194">
        <v>0</v>
      </c>
      <c r="F229" s="45" t="str">
        <f t="shared" si="26"/>
        <v>-</v>
      </c>
    </row>
    <row r="230" spans="1:6" ht="22.8">
      <c r="A230" s="63">
        <v>36</v>
      </c>
      <c r="B230" s="65" t="s">
        <v>462</v>
      </c>
      <c r="C230" s="247" t="s">
        <v>463</v>
      </c>
      <c r="D230" s="60">
        <f>D231+D234+D237+D242+D246+D250+D254+D257</f>
        <v>9384.11</v>
      </c>
      <c r="E230" s="60">
        <f>E231+E234+E237+E242+E246+E250+E254+E257</f>
        <v>10715.9</v>
      </c>
      <c r="F230" s="45">
        <f t="shared" ref="F230:F245" si="44">IF(D230&lt;&gt;0,IF(E230/D230&gt;=100,"&gt;&gt;100",E230/D230*100),"-")</f>
        <v>114.19196919047197</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v>0</v>
      </c>
      <c r="F232" s="45" t="str">
        <f t="shared" si="44"/>
        <v>-</v>
      </c>
    </row>
    <row r="233" spans="1:6" ht="12.75" customHeight="1">
      <c r="A233" s="63">
        <v>3612</v>
      </c>
      <c r="B233" s="64" t="s">
        <v>468</v>
      </c>
      <c r="C233" s="247" t="s">
        <v>469</v>
      </c>
      <c r="D233" s="194">
        <v>0</v>
      </c>
      <c r="E233" s="194">
        <v>0</v>
      </c>
      <c r="F233" s="45" t="str">
        <f t="shared" si="44"/>
        <v>-</v>
      </c>
    </row>
    <row r="234" spans="1:6" ht="22.8">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12">
      <c r="A236" s="63">
        <v>3622</v>
      </c>
      <c r="B236" s="65" t="s">
        <v>474</v>
      </c>
      <c r="C236" s="247" t="s">
        <v>475</v>
      </c>
      <c r="D236" s="194">
        <v>0</v>
      </c>
      <c r="E236" s="194">
        <v>0</v>
      </c>
      <c r="F236" s="45" t="str">
        <f t="shared" si="44"/>
        <v>-</v>
      </c>
    </row>
    <row r="237" spans="1:6" ht="12">
      <c r="A237" s="63">
        <v>363</v>
      </c>
      <c r="B237" s="65" t="s">
        <v>476</v>
      </c>
      <c r="C237" s="247" t="s">
        <v>477</v>
      </c>
      <c r="D237" s="60">
        <f t="shared" ref="D237:E237" si="47">SUM(D238:D241)</f>
        <v>9384.11</v>
      </c>
      <c r="E237" s="60">
        <f t="shared" si="47"/>
        <v>10715.9</v>
      </c>
      <c r="F237" s="45">
        <f t="shared" si="44"/>
        <v>114.19196919047197</v>
      </c>
    </row>
    <row r="238" spans="1:6" ht="12">
      <c r="A238" s="63">
        <v>3631</v>
      </c>
      <c r="B238" s="65" t="s">
        <v>478</v>
      </c>
      <c r="C238" s="247" t="s">
        <v>479</v>
      </c>
      <c r="D238" s="194">
        <v>9384.11</v>
      </c>
      <c r="E238" s="194">
        <v>10715.9</v>
      </c>
      <c r="F238" s="45">
        <f t="shared" si="44"/>
        <v>114.19196919047197</v>
      </c>
    </row>
    <row r="239" spans="1:6" ht="12">
      <c r="A239" s="63">
        <v>3632</v>
      </c>
      <c r="B239" s="65" t="s">
        <v>480</v>
      </c>
      <c r="C239" s="247" t="s">
        <v>481</v>
      </c>
      <c r="D239" s="194">
        <v>0</v>
      </c>
      <c r="E239" s="194">
        <v>0</v>
      </c>
      <c r="F239" s="45" t="str">
        <f t="shared" si="44"/>
        <v>-</v>
      </c>
    </row>
    <row r="240" spans="1:6" ht="22.8">
      <c r="A240" s="63" t="s">
        <v>482</v>
      </c>
      <c r="B240" s="65" t="s">
        <v>483</v>
      </c>
      <c r="C240" s="248" t="s">
        <v>482</v>
      </c>
      <c r="D240" s="194">
        <v>0</v>
      </c>
      <c r="E240" s="194">
        <v>0</v>
      </c>
      <c r="F240" s="45" t="str">
        <f t="shared" si="44"/>
        <v>-</v>
      </c>
    </row>
    <row r="241" spans="1:6" ht="22.8">
      <c r="A241" s="63" t="s">
        <v>484</v>
      </c>
      <c r="B241" s="65" t="s">
        <v>485</v>
      </c>
      <c r="C241" s="248" t="s">
        <v>484</v>
      </c>
      <c r="D241" s="194">
        <v>0</v>
      </c>
      <c r="E241" s="194">
        <v>0</v>
      </c>
      <c r="F241" s="45" t="str">
        <f t="shared" si="44"/>
        <v>-</v>
      </c>
    </row>
    <row r="242" spans="1:6" ht="22.8">
      <c r="A242" s="70" t="s">
        <v>486</v>
      </c>
      <c r="B242" s="65" t="s">
        <v>487</v>
      </c>
      <c r="C242" s="277" t="s">
        <v>486</v>
      </c>
      <c r="D242" s="60">
        <f>SUM(D243:D245)</f>
        <v>0</v>
      </c>
      <c r="E242" s="60">
        <f>SUM(E243:E245)</f>
        <v>0</v>
      </c>
      <c r="F242" s="233" t="str">
        <f t="shared" si="44"/>
        <v>-</v>
      </c>
    </row>
    <row r="243" spans="1:6" ht="12">
      <c r="A243" s="70" t="s">
        <v>488</v>
      </c>
      <c r="B243" s="65" t="s">
        <v>133</v>
      </c>
      <c r="C243" s="277" t="s">
        <v>488</v>
      </c>
      <c r="D243" s="192">
        <v>0</v>
      </c>
      <c r="E243" s="192">
        <v>0</v>
      </c>
      <c r="F243" s="71" t="str">
        <f t="shared" si="44"/>
        <v>-</v>
      </c>
    </row>
    <row r="244" spans="1:6" ht="12">
      <c r="A244" s="70" t="s">
        <v>489</v>
      </c>
      <c r="B244" s="65" t="s">
        <v>135</v>
      </c>
      <c r="C244" s="277" t="s">
        <v>489</v>
      </c>
      <c r="D244" s="192">
        <v>0</v>
      </c>
      <c r="E244" s="192">
        <v>0</v>
      </c>
      <c r="F244" s="71" t="str">
        <f t="shared" si="44"/>
        <v>-</v>
      </c>
    </row>
    <row r="245" spans="1:6" ht="12">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v>0</v>
      </c>
      <c r="F247" s="45" t="str">
        <f t="shared" si="49"/>
        <v>-</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2.8">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c r="A251" s="63">
        <v>3672</v>
      </c>
      <c r="B251" s="64" t="s">
        <v>501</v>
      </c>
      <c r="C251" s="247" t="s">
        <v>502</v>
      </c>
      <c r="D251" s="194">
        <v>0</v>
      </c>
      <c r="E251" s="194">
        <v>0</v>
      </c>
      <c r="F251" s="45" t="str">
        <f t="shared" si="51"/>
        <v>-</v>
      </c>
    </row>
    <row r="252" spans="1:6" ht="22.8">
      <c r="A252" s="63">
        <v>3673</v>
      </c>
      <c r="B252" s="64" t="s">
        <v>503</v>
      </c>
      <c r="C252" s="247" t="s">
        <v>504</v>
      </c>
      <c r="D252" s="194">
        <v>0</v>
      </c>
      <c r="E252" s="194">
        <v>0</v>
      </c>
      <c r="F252" s="45" t="str">
        <f t="shared" si="51"/>
        <v>-</v>
      </c>
    </row>
    <row r="253" spans="1:6" ht="22.8">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v>0</v>
      </c>
      <c r="F255" s="45" t="str">
        <f t="shared" si="53"/>
        <v>-</v>
      </c>
    </row>
    <row r="256" spans="1:6" ht="12.75" customHeight="1">
      <c r="A256" s="63" t="s">
        <v>510</v>
      </c>
      <c r="B256" s="220" t="s">
        <v>156</v>
      </c>
      <c r="C256" s="247" t="s">
        <v>510</v>
      </c>
      <c r="D256" s="194">
        <v>0</v>
      </c>
      <c r="E256" s="194">
        <v>0</v>
      </c>
      <c r="F256" s="45" t="str">
        <f t="shared" si="53"/>
        <v>-</v>
      </c>
    </row>
    <row r="257" spans="1:6" ht="12">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2.8">
      <c r="A260" s="63" t="s">
        <v>515</v>
      </c>
      <c r="B260" s="64" t="s">
        <v>163</v>
      </c>
      <c r="C260" s="247" t="s">
        <v>515</v>
      </c>
      <c r="D260" s="194">
        <v>0</v>
      </c>
      <c r="E260" s="194">
        <v>0</v>
      </c>
      <c r="F260" s="45" t="str">
        <f t="shared" si="53"/>
        <v>-</v>
      </c>
    </row>
    <row r="261" spans="1:6" ht="22.8">
      <c r="A261" s="63" t="s">
        <v>516</v>
      </c>
      <c r="B261" s="64" t="s">
        <v>165</v>
      </c>
      <c r="C261" s="247" t="s">
        <v>516</v>
      </c>
      <c r="D261" s="194">
        <v>0</v>
      </c>
      <c r="E261" s="194">
        <v>0</v>
      </c>
      <c r="F261" s="45" t="str">
        <f t="shared" si="53"/>
        <v>-</v>
      </c>
    </row>
    <row r="262" spans="1:6" ht="22.8">
      <c r="A262" s="63">
        <v>37</v>
      </c>
      <c r="B262" s="64" t="s">
        <v>517</v>
      </c>
      <c r="C262" s="247" t="s">
        <v>518</v>
      </c>
      <c r="D262" s="60">
        <f t="shared" ref="D262:E262" si="55">D263+D269</f>
        <v>34175.880000000005</v>
      </c>
      <c r="E262" s="60">
        <f t="shared" si="55"/>
        <v>24154.29</v>
      </c>
      <c r="F262" s="45">
        <f t="shared" ref="F262:F268" si="56">IF(D262&lt;&gt;0,IF(E262/D262&gt;=100,"&gt;&gt;100",E262/D262*100),"-")</f>
        <v>70.676424425647554</v>
      </c>
    </row>
    <row r="263" spans="1:6" ht="12">
      <c r="A263" s="63">
        <v>371</v>
      </c>
      <c r="B263" s="64" t="s">
        <v>519</v>
      </c>
      <c r="C263" s="247" t="s">
        <v>520</v>
      </c>
      <c r="D263" s="60">
        <f t="shared" ref="D263:E263" si="57">SUM(D264:D268)</f>
        <v>0</v>
      </c>
      <c r="E263" s="60">
        <f t="shared" si="57"/>
        <v>0</v>
      </c>
      <c r="F263" s="45" t="str">
        <f t="shared" si="56"/>
        <v>-</v>
      </c>
    </row>
    <row r="264" spans="1:6" ht="22.8">
      <c r="A264" s="63">
        <v>3711</v>
      </c>
      <c r="B264" s="64" t="s">
        <v>521</v>
      </c>
      <c r="C264" s="247" t="s">
        <v>522</v>
      </c>
      <c r="D264" s="194">
        <v>0</v>
      </c>
      <c r="E264" s="194">
        <v>0</v>
      </c>
      <c r="F264" s="45" t="str">
        <f t="shared" si="56"/>
        <v>-</v>
      </c>
    </row>
    <row r="265" spans="1:6" ht="22.8">
      <c r="A265" s="63">
        <v>3712</v>
      </c>
      <c r="B265" s="64" t="s">
        <v>523</v>
      </c>
      <c r="C265" s="247" t="s">
        <v>524</v>
      </c>
      <c r="D265" s="194">
        <v>0</v>
      </c>
      <c r="E265" s="194">
        <v>0</v>
      </c>
      <c r="F265" s="45" t="str">
        <f t="shared" si="56"/>
        <v>-</v>
      </c>
    </row>
    <row r="266" spans="1:6" ht="12">
      <c r="A266" s="63" t="s">
        <v>525</v>
      </c>
      <c r="B266" s="64" t="s">
        <v>526</v>
      </c>
      <c r="C266" s="247" t="s">
        <v>525</v>
      </c>
      <c r="D266" s="194">
        <v>0</v>
      </c>
      <c r="E266" s="194">
        <v>0</v>
      </c>
      <c r="F266" s="45" t="str">
        <f t="shared" si="56"/>
        <v>-</v>
      </c>
    </row>
    <row r="267" spans="1:6" ht="12">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34175.880000000005</v>
      </c>
      <c r="E269" s="60">
        <f t="shared" si="58"/>
        <v>24154.29</v>
      </c>
      <c r="F269" s="45">
        <f t="shared" ref="F269:F272" si="59">IF(D269&lt;&gt;0,IF(E269/D269&gt;=100,"&gt;&gt;100",E269/D269*100),"-")</f>
        <v>70.676424425647554</v>
      </c>
    </row>
    <row r="270" spans="1:6" ht="12.75" customHeight="1">
      <c r="A270" s="63">
        <v>3721</v>
      </c>
      <c r="B270" s="65" t="s">
        <v>533</v>
      </c>
      <c r="C270" s="247" t="s">
        <v>534</v>
      </c>
      <c r="D270" s="194">
        <v>8660</v>
      </c>
      <c r="E270" s="194">
        <v>12760.72</v>
      </c>
      <c r="F270" s="45">
        <f t="shared" si="59"/>
        <v>147.35242494226327</v>
      </c>
    </row>
    <row r="271" spans="1:6" ht="12.75" customHeight="1">
      <c r="A271" s="63">
        <v>3722</v>
      </c>
      <c r="B271" s="65" t="s">
        <v>535</v>
      </c>
      <c r="C271" s="247" t="s">
        <v>536</v>
      </c>
      <c r="D271" s="194">
        <v>25515.88</v>
      </c>
      <c r="E271" s="194">
        <v>11393.57</v>
      </c>
      <c r="F271" s="45">
        <f t="shared" si="59"/>
        <v>44.652859317413309</v>
      </c>
    </row>
    <row r="272" spans="1:6" ht="12.75" customHeight="1">
      <c r="A272" s="63" t="s">
        <v>537</v>
      </c>
      <c r="B272" s="65" t="s">
        <v>538</v>
      </c>
      <c r="C272" s="247" t="s">
        <v>537</v>
      </c>
      <c r="D272" s="194">
        <v>0</v>
      </c>
      <c r="E272" s="194">
        <v>0</v>
      </c>
      <c r="F272" s="45" t="str">
        <f t="shared" si="59"/>
        <v>-</v>
      </c>
    </row>
    <row r="273" spans="1:6" ht="22.8">
      <c r="A273" s="63">
        <v>38</v>
      </c>
      <c r="B273" s="65" t="s">
        <v>539</v>
      </c>
      <c r="C273" s="247" t="s">
        <v>540</v>
      </c>
      <c r="D273" s="60">
        <f t="shared" ref="D273:E273" si="60">D274+D278+D283+D289</f>
        <v>103799.57</v>
      </c>
      <c r="E273" s="60">
        <f t="shared" si="60"/>
        <v>103252.69</v>
      </c>
      <c r="F273" s="45">
        <f t="shared" ref="F273:F277" si="61">IF(D273&lt;&gt;0,IF(E273/D273&gt;=100,"&gt;&gt;100",E273/D273*100),"-")</f>
        <v>99.473138472538949</v>
      </c>
    </row>
    <row r="274" spans="1:6" ht="12.75" customHeight="1">
      <c r="A274" s="63">
        <v>381</v>
      </c>
      <c r="B274" s="64" t="s">
        <v>541</v>
      </c>
      <c r="C274" s="247" t="s">
        <v>542</v>
      </c>
      <c r="D274" s="60">
        <f t="shared" ref="D274:E274" si="62">SUM(D275:D277)</f>
        <v>93318.69</v>
      </c>
      <c r="E274" s="60">
        <f t="shared" si="62"/>
        <v>78566.759999999995</v>
      </c>
      <c r="F274" s="45">
        <f t="shared" si="61"/>
        <v>84.191880533256509</v>
      </c>
    </row>
    <row r="275" spans="1:6" ht="12.75" customHeight="1">
      <c r="A275" s="63">
        <v>3811</v>
      </c>
      <c r="B275" s="64" t="s">
        <v>543</v>
      </c>
      <c r="C275" s="247" t="s">
        <v>544</v>
      </c>
      <c r="D275" s="194">
        <v>93318.69</v>
      </c>
      <c r="E275" s="194">
        <v>78566.759999999995</v>
      </c>
      <c r="F275" s="45">
        <f t="shared" si="61"/>
        <v>84.191880533256509</v>
      </c>
    </row>
    <row r="276" spans="1:6" ht="12.75" customHeight="1">
      <c r="A276" s="63">
        <v>3812</v>
      </c>
      <c r="B276" s="64" t="s">
        <v>545</v>
      </c>
      <c r="C276" s="247" t="s">
        <v>546</v>
      </c>
      <c r="D276" s="194">
        <v>0</v>
      </c>
      <c r="E276" s="194">
        <v>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0</v>
      </c>
      <c r="E278" s="60">
        <f t="shared" si="63"/>
        <v>20000</v>
      </c>
      <c r="F278" s="45" t="str">
        <f t="shared" ref="F278:F282" si="64">IF(D278&lt;&gt;0,IF(E278/D278&gt;=100,"&gt;&gt;100",E278/D278*100),"-")</f>
        <v>-</v>
      </c>
    </row>
    <row r="279" spans="1:6" ht="12.75" customHeight="1">
      <c r="A279" s="63">
        <v>3821</v>
      </c>
      <c r="B279" s="64" t="s">
        <v>551</v>
      </c>
      <c r="C279" s="247" t="s">
        <v>552</v>
      </c>
      <c r="D279" s="194">
        <v>0</v>
      </c>
      <c r="E279" s="194">
        <v>20000</v>
      </c>
      <c r="F279" s="45" t="str">
        <f t="shared" si="64"/>
        <v>-</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2.8">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0</v>
      </c>
      <c r="E288" s="194">
        <v>0</v>
      </c>
      <c r="F288" s="45" t="str">
        <f t="shared" si="66"/>
        <v>-</v>
      </c>
    </row>
    <row r="289" spans="1:6" ht="12.75" customHeight="1">
      <c r="A289" s="63">
        <v>386</v>
      </c>
      <c r="B289" s="65" t="s">
        <v>570</v>
      </c>
      <c r="C289" s="247" t="s">
        <v>571</v>
      </c>
      <c r="D289" s="60">
        <f t="shared" ref="D289:E289" si="67">SUM(D290:D294)</f>
        <v>10480.879999999999</v>
      </c>
      <c r="E289" s="60">
        <f t="shared" si="67"/>
        <v>4685.93</v>
      </c>
      <c r="F289" s="45">
        <f t="shared" si="66"/>
        <v>44.709318301516667</v>
      </c>
    </row>
    <row r="290" spans="1:6" ht="22.8">
      <c r="A290" s="63">
        <v>3861</v>
      </c>
      <c r="B290" s="64" t="s">
        <v>572</v>
      </c>
      <c r="C290" s="247" t="s">
        <v>573</v>
      </c>
      <c r="D290" s="194">
        <v>0</v>
      </c>
      <c r="E290" s="194">
        <v>0</v>
      </c>
      <c r="F290" s="45" t="str">
        <f t="shared" si="66"/>
        <v>-</v>
      </c>
    </row>
    <row r="291" spans="1:6" ht="22.8">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10480.879999999999</v>
      </c>
      <c r="E293" s="194">
        <v>4685.93</v>
      </c>
      <c r="F293" s="45">
        <f t="shared" si="66"/>
        <v>44.709318301516667</v>
      </c>
    </row>
    <row r="294" spans="1:6" ht="22.8">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926931.74</v>
      </c>
      <c r="E299" s="60">
        <f>E152-E297+E298</f>
        <v>1034970.76</v>
      </c>
      <c r="F299" s="45">
        <f t="shared" si="68"/>
        <v>111.65555297523851</v>
      </c>
    </row>
    <row r="300" spans="1:6" ht="12.75" customHeight="1">
      <c r="A300" s="63" t="s">
        <v>582</v>
      </c>
      <c r="B300" s="64" t="s">
        <v>593</v>
      </c>
      <c r="C300" s="247" t="s">
        <v>594</v>
      </c>
      <c r="D300" s="60">
        <f>IF(D6&gt;=D299,D6-D299,0)</f>
        <v>666055.51</v>
      </c>
      <c r="E300" s="60">
        <f>IF(E6&gt;=E299,E6-E299,0)</f>
        <v>2179705.1399999997</v>
      </c>
      <c r="F300" s="45">
        <f t="shared" si="68"/>
        <v>327.25577782548481</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1492525.23</v>
      </c>
      <c r="E302" s="194">
        <v>3638994.41</v>
      </c>
      <c r="F302" s="45">
        <f t="shared" si="68"/>
        <v>243.81459936861503</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166815.24</v>
      </c>
      <c r="E304" s="194">
        <v>206015.24</v>
      </c>
      <c r="F304" s="45">
        <f t="shared" si="68"/>
        <v>123.4990520050806</v>
      </c>
    </row>
    <row r="305" spans="1:6" ht="12">
      <c r="A305" s="63">
        <v>9661</v>
      </c>
      <c r="B305" s="220" t="s">
        <v>603</v>
      </c>
      <c r="C305" s="247" t="s">
        <v>604</v>
      </c>
      <c r="D305" s="194">
        <v>16559.27</v>
      </c>
      <c r="E305" s="194">
        <v>17251.18</v>
      </c>
      <c r="F305" s="45">
        <f t="shared" si="68"/>
        <v>104.17838467516987</v>
      </c>
    </row>
    <row r="306" spans="1:6" ht="12.75" customHeight="1">
      <c r="A306" s="249" t="s">
        <v>605</v>
      </c>
      <c r="B306" s="184" t="s">
        <v>606</v>
      </c>
      <c r="C306" s="250" t="s">
        <v>605</v>
      </c>
      <c r="D306" s="196">
        <v>0</v>
      </c>
      <c r="E306" s="196">
        <v>0</v>
      </c>
      <c r="F306" s="61" t="str">
        <f t="shared" si="68"/>
        <v>-</v>
      </c>
    </row>
    <row r="307" spans="1:6" s="55" customFormat="1" ht="20.100000000000001" customHeight="1">
      <c r="A307" s="387" t="s">
        <v>607</v>
      </c>
      <c r="B307" s="388"/>
      <c r="C307" s="171"/>
      <c r="D307" s="43"/>
      <c r="E307" s="43"/>
      <c r="F307" s="44"/>
    </row>
    <row r="308" spans="1:6" ht="12.75" customHeight="1">
      <c r="A308" s="63">
        <v>7</v>
      </c>
      <c r="B308" s="64" t="s">
        <v>608</v>
      </c>
      <c r="C308" s="247" t="s">
        <v>609</v>
      </c>
      <c r="D308" s="60">
        <f t="shared" ref="D308:E308" si="71">D309+D321+D354+D358</f>
        <v>794.8</v>
      </c>
      <c r="E308" s="60">
        <f t="shared" si="71"/>
        <v>794.8</v>
      </c>
      <c r="F308" s="45">
        <f t="shared" ref="F308:F428" si="72">IF(D308&lt;&gt;0,IF(E308/D308&gt;=100,"&gt;&gt;100",E308/D308*100),"-")</f>
        <v>100</v>
      </c>
    </row>
    <row r="309" spans="1:6" ht="12.75" customHeight="1">
      <c r="A309" s="63">
        <v>71</v>
      </c>
      <c r="B309" s="64" t="s">
        <v>610</v>
      </c>
      <c r="C309" s="247" t="s">
        <v>611</v>
      </c>
      <c r="D309" s="60">
        <f t="shared" ref="D309:E309" si="73">D310+D314</f>
        <v>794.8</v>
      </c>
      <c r="E309" s="60">
        <f t="shared" si="73"/>
        <v>794.8</v>
      </c>
      <c r="F309" s="45">
        <f t="shared" si="72"/>
        <v>100</v>
      </c>
    </row>
    <row r="310" spans="1:6" ht="12">
      <c r="A310" s="63">
        <v>711</v>
      </c>
      <c r="B310" s="64" t="s">
        <v>612</v>
      </c>
      <c r="C310" s="247" t="s">
        <v>613</v>
      </c>
      <c r="D310" s="60">
        <f t="shared" ref="D310:E310" si="74">SUM(D311:D313)</f>
        <v>794.8</v>
      </c>
      <c r="E310" s="60">
        <f t="shared" si="74"/>
        <v>794.8</v>
      </c>
      <c r="F310" s="45">
        <f t="shared" si="72"/>
        <v>100</v>
      </c>
    </row>
    <row r="311" spans="1:6" ht="12.75" customHeight="1">
      <c r="A311" s="63">
        <v>7111</v>
      </c>
      <c r="B311" s="64" t="s">
        <v>614</v>
      </c>
      <c r="C311" s="247" t="s">
        <v>615</v>
      </c>
      <c r="D311" s="194">
        <v>794.8</v>
      </c>
      <c r="E311" s="194">
        <v>794.8</v>
      </c>
      <c r="F311" s="45">
        <f t="shared" si="72"/>
        <v>100</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2.8">
      <c r="A321" s="63">
        <v>72</v>
      </c>
      <c r="B321" s="183" t="s">
        <v>634</v>
      </c>
      <c r="C321" s="247" t="s">
        <v>635</v>
      </c>
      <c r="D321" s="60">
        <f t="shared" ref="D321:E321" si="76">D322+D327+D336+D341+D346+D349</f>
        <v>0</v>
      </c>
      <c r="E321" s="60">
        <f t="shared" si="76"/>
        <v>0</v>
      </c>
      <c r="F321" s="45" t="str">
        <f t="shared" si="72"/>
        <v>-</v>
      </c>
    </row>
    <row r="322" spans="1:6" ht="12.75" customHeight="1">
      <c r="A322" s="63">
        <v>721</v>
      </c>
      <c r="B322" s="64" t="s">
        <v>636</v>
      </c>
      <c r="C322" s="247" t="s">
        <v>637</v>
      </c>
      <c r="D322" s="60">
        <f t="shared" ref="D322:E322" si="77">SUM(D323:D326)</f>
        <v>0</v>
      </c>
      <c r="E322" s="60">
        <f t="shared" si="77"/>
        <v>0</v>
      </c>
      <c r="F322" s="45" t="str">
        <f t="shared" si="72"/>
        <v>-</v>
      </c>
    </row>
    <row r="323" spans="1:6" ht="12.75" customHeight="1">
      <c r="A323" s="63">
        <v>7211</v>
      </c>
      <c r="B323" s="64" t="s">
        <v>638</v>
      </c>
      <c r="C323" s="247" t="s">
        <v>639</v>
      </c>
      <c r="D323" s="194">
        <v>0</v>
      </c>
      <c r="E323" s="194">
        <v>0</v>
      </c>
      <c r="F323" s="45" t="str">
        <f t="shared" si="72"/>
        <v>-</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0</v>
      </c>
      <c r="F327" s="45" t="str">
        <f t="shared" si="72"/>
        <v>-</v>
      </c>
    </row>
    <row r="328" spans="1:6" ht="12.75" customHeight="1">
      <c r="A328" s="63">
        <v>7221</v>
      </c>
      <c r="B328" s="64" t="s">
        <v>648</v>
      </c>
      <c r="C328" s="247" t="s">
        <v>649</v>
      </c>
      <c r="D328" s="194">
        <v>0</v>
      </c>
      <c r="E328" s="194">
        <v>0</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v>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2.8">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12">
      <c r="A354" s="63">
        <v>73</v>
      </c>
      <c r="B354" s="64" t="s">
        <v>700</v>
      </c>
      <c r="C354" s="247" t="s">
        <v>701</v>
      </c>
      <c r="D354" s="60">
        <f t="shared" ref="D354:E354" si="83">D355</f>
        <v>0</v>
      </c>
      <c r="E354" s="60">
        <f t="shared" si="83"/>
        <v>0</v>
      </c>
      <c r="F354" s="45" t="str">
        <f t="shared" si="72"/>
        <v>-</v>
      </c>
    </row>
    <row r="355" spans="1:6" ht="22.8">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923441.91</v>
      </c>
      <c r="E360" s="60">
        <f t="shared" si="86"/>
        <v>2393776.96</v>
      </c>
      <c r="F360" s="45">
        <f t="shared" si="72"/>
        <v>259.22333977672724</v>
      </c>
    </row>
    <row r="361" spans="1:6" ht="12.75" customHeight="1">
      <c r="A361" s="63">
        <v>41</v>
      </c>
      <c r="B361" s="64" t="s">
        <v>714</v>
      </c>
      <c r="C361" s="247" t="s">
        <v>715</v>
      </c>
      <c r="D361" s="60">
        <f t="shared" ref="D361:E361" si="87">D362+D366</f>
        <v>0</v>
      </c>
      <c r="E361" s="60">
        <f t="shared" si="87"/>
        <v>0</v>
      </c>
      <c r="F361" s="45" t="str">
        <f t="shared" si="72"/>
        <v>-</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v>0</v>
      </c>
      <c r="F363" s="45" t="str">
        <f t="shared" si="72"/>
        <v>-</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0</v>
      </c>
      <c r="E366" s="60">
        <f t="shared" si="89"/>
        <v>0</v>
      </c>
      <c r="F366" s="45" t="str">
        <f t="shared" si="72"/>
        <v>-</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0</v>
      </c>
      <c r="E369" s="194">
        <v>0</v>
      </c>
      <c r="F369" s="45" t="str">
        <f t="shared" si="72"/>
        <v>-</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0</v>
      </c>
      <c r="E372" s="194">
        <v>0</v>
      </c>
      <c r="F372" s="45" t="str">
        <f t="shared" si="72"/>
        <v>-</v>
      </c>
    </row>
    <row r="373" spans="1:6" ht="22.8">
      <c r="A373" s="63">
        <v>42</v>
      </c>
      <c r="B373" s="183" t="s">
        <v>730</v>
      </c>
      <c r="C373" s="247" t="s">
        <v>731</v>
      </c>
      <c r="D373" s="60">
        <f t="shared" ref="D373:E373" si="90">D374+D379+D388+D393+D398+D401</f>
        <v>923441.91</v>
      </c>
      <c r="E373" s="60">
        <f t="shared" si="90"/>
        <v>2214914.08</v>
      </c>
      <c r="F373" s="45">
        <f t="shared" si="72"/>
        <v>239.85418638839988</v>
      </c>
    </row>
    <row r="374" spans="1:6" ht="12.75" customHeight="1">
      <c r="A374" s="63">
        <v>421</v>
      </c>
      <c r="B374" s="64" t="s">
        <v>732</v>
      </c>
      <c r="C374" s="247" t="s">
        <v>733</v>
      </c>
      <c r="D374" s="60">
        <f t="shared" ref="D374:E374" si="91">SUM(D375:D378)</f>
        <v>868260.5</v>
      </c>
      <c r="E374" s="60">
        <f t="shared" si="91"/>
        <v>2045952.1</v>
      </c>
      <c r="F374" s="45">
        <f t="shared" si="72"/>
        <v>235.63804871924958</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472152.01</v>
      </c>
      <c r="E376" s="194">
        <v>986000.28</v>
      </c>
      <c r="F376" s="45">
        <f t="shared" si="72"/>
        <v>208.83110928618095</v>
      </c>
    </row>
    <row r="377" spans="1:6" ht="12.75" customHeight="1">
      <c r="A377" s="63">
        <v>4213</v>
      </c>
      <c r="B377" s="64" t="s">
        <v>642</v>
      </c>
      <c r="C377" s="247" t="s">
        <v>736</v>
      </c>
      <c r="D377" s="194">
        <v>396108.49</v>
      </c>
      <c r="E377" s="194">
        <v>1059951.82</v>
      </c>
      <c r="F377" s="45">
        <f t="shared" si="72"/>
        <v>267.59129045681402</v>
      </c>
    </row>
    <row r="378" spans="1:6" ht="12.75" customHeight="1">
      <c r="A378" s="63">
        <v>4214</v>
      </c>
      <c r="B378" s="64" t="s">
        <v>644</v>
      </c>
      <c r="C378" s="247" t="s">
        <v>737</v>
      </c>
      <c r="D378" s="194">
        <v>0</v>
      </c>
      <c r="E378" s="194">
        <v>0</v>
      </c>
      <c r="F378" s="45" t="str">
        <f t="shared" si="72"/>
        <v>-</v>
      </c>
    </row>
    <row r="379" spans="1:6" ht="12.75" customHeight="1">
      <c r="A379" s="63">
        <v>422</v>
      </c>
      <c r="B379" s="64" t="s">
        <v>738</v>
      </c>
      <c r="C379" s="247" t="s">
        <v>739</v>
      </c>
      <c r="D379" s="60">
        <f t="shared" ref="D379:E379" si="92">SUM(D380:D387)</f>
        <v>51216.409999999996</v>
      </c>
      <c r="E379" s="60">
        <f t="shared" si="92"/>
        <v>162007.97999999998</v>
      </c>
      <c r="F379" s="45">
        <f t="shared" si="72"/>
        <v>316.32045276113649</v>
      </c>
    </row>
    <row r="380" spans="1:6" ht="12.75" customHeight="1">
      <c r="A380" s="63">
        <v>4221</v>
      </c>
      <c r="B380" s="64" t="s">
        <v>648</v>
      </c>
      <c r="C380" s="247" t="s">
        <v>740</v>
      </c>
      <c r="D380" s="194">
        <v>758.9</v>
      </c>
      <c r="E380" s="194">
        <v>82657.759999999995</v>
      </c>
      <c r="F380" s="45" t="str">
        <f t="shared" si="72"/>
        <v>&gt;&gt;100</v>
      </c>
    </row>
    <row r="381" spans="1:6" ht="12.75" customHeight="1">
      <c r="A381" s="63">
        <v>4222</v>
      </c>
      <c r="B381" s="64" t="s">
        <v>741</v>
      </c>
      <c r="C381" s="247" t="s">
        <v>742</v>
      </c>
      <c r="D381" s="194">
        <v>1098.6600000000001</v>
      </c>
      <c r="E381" s="194">
        <v>1237.5</v>
      </c>
      <c r="F381" s="45">
        <f t="shared" si="72"/>
        <v>112.63721260444541</v>
      </c>
    </row>
    <row r="382" spans="1:6" ht="12.75" customHeight="1">
      <c r="A382" s="63">
        <v>4223</v>
      </c>
      <c r="B382" s="64" t="s">
        <v>652</v>
      </c>
      <c r="C382" s="247" t="s">
        <v>743</v>
      </c>
      <c r="D382" s="194">
        <v>450</v>
      </c>
      <c r="E382" s="194">
        <v>0</v>
      </c>
      <c r="F382" s="45">
        <f t="shared" si="72"/>
        <v>0</v>
      </c>
    </row>
    <row r="383" spans="1:6" ht="12.75" customHeight="1">
      <c r="A383" s="63">
        <v>4224</v>
      </c>
      <c r="B383" s="64" t="s">
        <v>654</v>
      </c>
      <c r="C383" s="247" t="s">
        <v>744</v>
      </c>
      <c r="D383" s="194">
        <v>0</v>
      </c>
      <c r="E383" s="194">
        <v>0</v>
      </c>
      <c r="F383" s="45" t="str">
        <f t="shared" si="72"/>
        <v>-</v>
      </c>
    </row>
    <row r="384" spans="1:6" ht="12.75" customHeight="1">
      <c r="A384" s="70">
        <v>4225</v>
      </c>
      <c r="B384" s="65" t="s">
        <v>656</v>
      </c>
      <c r="C384" s="278" t="s">
        <v>745</v>
      </c>
      <c r="D384" s="192">
        <v>0</v>
      </c>
      <c r="E384" s="192">
        <v>0</v>
      </c>
      <c r="F384" s="71" t="str">
        <f t="shared" si="72"/>
        <v>-</v>
      </c>
    </row>
    <row r="385" spans="1:6" ht="12.75" customHeight="1">
      <c r="A385" s="63">
        <v>4226</v>
      </c>
      <c r="B385" s="64" t="s">
        <v>658</v>
      </c>
      <c r="C385" s="247" t="s">
        <v>746</v>
      </c>
      <c r="D385" s="194">
        <v>0</v>
      </c>
      <c r="E385" s="194">
        <v>144.99</v>
      </c>
      <c r="F385" s="45" t="str">
        <f t="shared" si="72"/>
        <v>-</v>
      </c>
    </row>
    <row r="386" spans="1:6" ht="12.75" customHeight="1">
      <c r="A386" s="63">
        <v>4227</v>
      </c>
      <c r="B386" s="183" t="s">
        <v>660</v>
      </c>
      <c r="C386" s="247" t="s">
        <v>747</v>
      </c>
      <c r="D386" s="194">
        <v>48908.85</v>
      </c>
      <c r="E386" s="194">
        <v>77967.73</v>
      </c>
      <c r="F386" s="45">
        <f t="shared" si="72"/>
        <v>159.41435956887148</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0</v>
      </c>
      <c r="E388" s="60">
        <f t="shared" si="93"/>
        <v>0</v>
      </c>
      <c r="F388" s="45" t="str">
        <f t="shared" si="72"/>
        <v>-</v>
      </c>
    </row>
    <row r="389" spans="1:6" ht="12.75" customHeight="1">
      <c r="A389" s="63">
        <v>4231</v>
      </c>
      <c r="B389" s="64" t="s">
        <v>666</v>
      </c>
      <c r="C389" s="247" t="s">
        <v>751</v>
      </c>
      <c r="D389" s="194">
        <v>0</v>
      </c>
      <c r="E389" s="194">
        <v>0</v>
      </c>
      <c r="F389" s="45" t="str">
        <f t="shared" si="72"/>
        <v>-</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3965</v>
      </c>
      <c r="E393" s="60">
        <f t="shared" si="94"/>
        <v>6954</v>
      </c>
      <c r="F393" s="45">
        <f t="shared" si="72"/>
        <v>175.38461538461539</v>
      </c>
    </row>
    <row r="394" spans="1:6" ht="12.75" customHeight="1">
      <c r="A394" s="63">
        <v>4241</v>
      </c>
      <c r="B394" s="64" t="s">
        <v>757</v>
      </c>
      <c r="C394" s="247" t="s">
        <v>758</v>
      </c>
      <c r="D394" s="194">
        <v>0</v>
      </c>
      <c r="E394" s="194">
        <v>0</v>
      </c>
      <c r="F394" s="45" t="str">
        <f t="shared" si="72"/>
        <v>-</v>
      </c>
    </row>
    <row r="395" spans="1:6" ht="12.75" customHeight="1">
      <c r="A395" s="63">
        <v>4242</v>
      </c>
      <c r="B395" s="64" t="s">
        <v>678</v>
      </c>
      <c r="C395" s="247" t="s">
        <v>759</v>
      </c>
      <c r="D395" s="194">
        <v>3965</v>
      </c>
      <c r="E395" s="194">
        <v>6954</v>
      </c>
      <c r="F395" s="45">
        <f t="shared" si="72"/>
        <v>175.38461538461539</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0</v>
      </c>
      <c r="E401" s="60">
        <f t="shared" si="96"/>
        <v>0</v>
      </c>
      <c r="F401" s="45" t="str">
        <f t="shared" si="72"/>
        <v>-</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0</v>
      </c>
      <c r="E403" s="194">
        <v>0</v>
      </c>
      <c r="F403" s="45" t="str">
        <f t="shared" si="72"/>
        <v>-</v>
      </c>
    </row>
    <row r="404" spans="1:6" ht="12.75" customHeight="1">
      <c r="A404" s="63">
        <v>4263</v>
      </c>
      <c r="B404" s="64" t="s">
        <v>696</v>
      </c>
      <c r="C404" s="247" t="s">
        <v>771</v>
      </c>
      <c r="D404" s="194">
        <v>0</v>
      </c>
      <c r="E404" s="194">
        <v>0</v>
      </c>
      <c r="F404" s="45" t="str">
        <f t="shared" si="72"/>
        <v>-</v>
      </c>
    </row>
    <row r="405" spans="1:6" ht="12.75" customHeight="1">
      <c r="A405" s="63">
        <v>4264</v>
      </c>
      <c r="B405" s="64" t="s">
        <v>698</v>
      </c>
      <c r="C405" s="247" t="s">
        <v>772</v>
      </c>
      <c r="D405" s="194">
        <v>0</v>
      </c>
      <c r="E405" s="194">
        <v>0</v>
      </c>
      <c r="F405" s="45" t="str">
        <f t="shared" si="72"/>
        <v>-</v>
      </c>
    </row>
    <row r="406" spans="1:6" ht="12">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0</v>
      </c>
      <c r="E412" s="60">
        <f t="shared" si="100"/>
        <v>178862.88</v>
      </c>
      <c r="F412" s="45" t="str">
        <f t="shared" si="72"/>
        <v>-</v>
      </c>
    </row>
    <row r="413" spans="1:6" ht="12.75" customHeight="1">
      <c r="A413" s="63">
        <v>451</v>
      </c>
      <c r="B413" s="64" t="s">
        <v>785</v>
      </c>
      <c r="C413" s="247" t="s">
        <v>786</v>
      </c>
      <c r="D413" s="194">
        <v>0</v>
      </c>
      <c r="E413" s="194">
        <v>178862.88</v>
      </c>
      <c r="F413" s="45" t="str">
        <f t="shared" si="72"/>
        <v>-</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922647.11</v>
      </c>
      <c r="E418" s="60">
        <f t="shared" si="102"/>
        <v>2392982.16</v>
      </c>
      <c r="F418" s="45">
        <f t="shared" si="72"/>
        <v>259.36050024586325</v>
      </c>
    </row>
    <row r="419" spans="1:6" ht="12.75" customHeight="1">
      <c r="A419" s="63">
        <v>92212</v>
      </c>
      <c r="B419" s="64" t="s">
        <v>797</v>
      </c>
      <c r="C419" s="247" t="s">
        <v>798</v>
      </c>
      <c r="D419" s="194">
        <v>0</v>
      </c>
      <c r="E419" s="194">
        <v>0</v>
      </c>
      <c r="F419" s="45" t="str">
        <f t="shared" si="72"/>
        <v>-</v>
      </c>
    </row>
    <row r="420" spans="1:6" ht="12.75" customHeight="1">
      <c r="A420" s="63">
        <v>92222</v>
      </c>
      <c r="B420" s="64" t="s">
        <v>799</v>
      </c>
      <c r="C420" s="247" t="s">
        <v>800</v>
      </c>
      <c r="D420" s="194">
        <v>330831.98</v>
      </c>
      <c r="E420" s="194">
        <v>4249538.9800000004</v>
      </c>
      <c r="F420" s="45">
        <f t="shared" si="72"/>
        <v>1284.5006640530946</v>
      </c>
    </row>
    <row r="421" spans="1:6" ht="12.75" customHeight="1">
      <c r="A421" s="63">
        <v>97</v>
      </c>
      <c r="B421" s="220" t="s">
        <v>801</v>
      </c>
      <c r="C421" s="247" t="s">
        <v>802</v>
      </c>
      <c r="D421" s="194">
        <v>13450.24</v>
      </c>
      <c r="E421" s="194">
        <v>11004.74</v>
      </c>
      <c r="F421" s="45">
        <f t="shared" si="72"/>
        <v>81.818168300342592</v>
      </c>
    </row>
    <row r="422" spans="1:6" ht="12.75" customHeight="1">
      <c r="A422" s="63" t="s">
        <v>582</v>
      </c>
      <c r="B422" s="64" t="s">
        <v>803</v>
      </c>
      <c r="C422" s="247" t="s">
        <v>804</v>
      </c>
      <c r="D422" s="60">
        <f>D6+D308</f>
        <v>1593782.05</v>
      </c>
      <c r="E422" s="60">
        <f>E6+E308</f>
        <v>3215470.6999999997</v>
      </c>
      <c r="F422" s="45">
        <f t="shared" si="72"/>
        <v>201.75096714133525</v>
      </c>
    </row>
    <row r="423" spans="1:6" ht="12.75" customHeight="1">
      <c r="A423" s="63" t="s">
        <v>582</v>
      </c>
      <c r="B423" s="64" t="s">
        <v>805</v>
      </c>
      <c r="C423" s="247" t="s">
        <v>806</v>
      </c>
      <c r="D423" s="60">
        <f t="shared" ref="D423:E423" si="103">D299+D360</f>
        <v>1850373.65</v>
      </c>
      <c r="E423" s="60">
        <f t="shared" si="103"/>
        <v>3428747.7199999997</v>
      </c>
      <c r="F423" s="45">
        <f t="shared" si="72"/>
        <v>185.30028894434375</v>
      </c>
    </row>
    <row r="424" spans="1:6" ht="12.75" customHeight="1">
      <c r="A424" s="63" t="s">
        <v>582</v>
      </c>
      <c r="B424" s="64" t="s">
        <v>807</v>
      </c>
      <c r="C424" s="247" t="s">
        <v>808</v>
      </c>
      <c r="D424" s="60">
        <f t="shared" ref="D424:E424" si="104">IF(D422&gt;=D423,D422-D423,0)</f>
        <v>0</v>
      </c>
      <c r="E424" s="60">
        <f t="shared" si="104"/>
        <v>0</v>
      </c>
      <c r="F424" s="45" t="str">
        <f t="shared" si="72"/>
        <v>-</v>
      </c>
    </row>
    <row r="425" spans="1:6" ht="12.75" customHeight="1">
      <c r="A425" s="63" t="s">
        <v>582</v>
      </c>
      <c r="B425" s="64" t="s">
        <v>809</v>
      </c>
      <c r="C425" s="247" t="s">
        <v>810</v>
      </c>
      <c r="D425" s="60">
        <f t="shared" ref="D425:E425" si="105">IF(D423&gt;=D422,D423-D422,0)</f>
        <v>256591.59999999986</v>
      </c>
      <c r="E425" s="60">
        <f t="shared" si="105"/>
        <v>213277.02000000002</v>
      </c>
      <c r="F425" s="45">
        <f t="shared" si="72"/>
        <v>83.119252539833781</v>
      </c>
    </row>
    <row r="426" spans="1:6" ht="12.75" customHeight="1">
      <c r="A426" s="251" t="s">
        <v>811</v>
      </c>
      <c r="B426" s="183" t="s">
        <v>812</v>
      </c>
      <c r="C426" s="252" t="s">
        <v>813</v>
      </c>
      <c r="D426" s="60">
        <f t="shared" ref="D426:E426" si="106">IF(D302-D303+D419-D420&gt;=0,D302-D303+D419-D420,0)</f>
        <v>1161693.25</v>
      </c>
      <c r="E426" s="60">
        <f t="shared" si="106"/>
        <v>0</v>
      </c>
      <c r="F426" s="45">
        <f t="shared" si="72"/>
        <v>0</v>
      </c>
    </row>
    <row r="427" spans="1:6" ht="12.75" customHeight="1">
      <c r="A427" s="251" t="s">
        <v>811</v>
      </c>
      <c r="B427" s="64" t="s">
        <v>814</v>
      </c>
      <c r="C427" s="252" t="s">
        <v>815</v>
      </c>
      <c r="D427" s="60">
        <f t="shared" ref="D427:E427" si="107">IF(D303-D302+D420-D419&gt;=0,D303-D302+D420-D419,0)</f>
        <v>0</v>
      </c>
      <c r="E427" s="60">
        <f t="shared" si="107"/>
        <v>610544.5700000003</v>
      </c>
      <c r="F427" s="45" t="str">
        <f t="shared" si="72"/>
        <v>-</v>
      </c>
    </row>
    <row r="428" spans="1:6" ht="22.8">
      <c r="A428" s="249" t="s">
        <v>816</v>
      </c>
      <c r="B428" s="243" t="s">
        <v>817</v>
      </c>
      <c r="C428" s="250" t="s">
        <v>818</v>
      </c>
      <c r="D428" s="81">
        <f t="shared" ref="D428:E428" si="108">D304+D421</f>
        <v>180265.47999999998</v>
      </c>
      <c r="E428" s="81">
        <f t="shared" si="108"/>
        <v>217019.97999999998</v>
      </c>
      <c r="F428" s="61">
        <f t="shared" si="72"/>
        <v>120.38909501697164</v>
      </c>
    </row>
    <row r="429" spans="1:6" s="55" customFormat="1" ht="20.100000000000001" customHeight="1">
      <c r="A429" s="387" t="s">
        <v>819</v>
      </c>
      <c r="B429" s="388"/>
      <c r="C429" s="171"/>
      <c r="D429" s="43"/>
      <c r="E429" s="43"/>
      <c r="F429" s="44"/>
    </row>
    <row r="430" spans="1:6" ht="12.75" customHeight="1">
      <c r="A430" s="63">
        <v>8</v>
      </c>
      <c r="B430" s="64" t="s">
        <v>820</v>
      </c>
      <c r="C430" s="247" t="s">
        <v>821</v>
      </c>
      <c r="D430" s="60">
        <f>D431+D466+D479+D491+D522</f>
        <v>0</v>
      </c>
      <c r="E430" s="60">
        <f>E431+E466+E479+E491+E522</f>
        <v>500000</v>
      </c>
      <c r="F430" s="45" t="str">
        <f t="shared" ref="F430:F651" si="109">IF(D430&lt;&gt;0,IF(E430/D430&gt;=100,"&gt;&gt;100",E430/D430*100),"-")</f>
        <v>-</v>
      </c>
    </row>
    <row r="431" spans="1:6" ht="22.8">
      <c r="A431" s="63">
        <v>81</v>
      </c>
      <c r="B431" s="182" t="s">
        <v>822</v>
      </c>
      <c r="C431" s="247" t="s">
        <v>823</v>
      </c>
      <c r="D431" s="60">
        <f t="shared" ref="D431:E431" si="110">D432+D437+D440+D444+D445+D452+D457+D465</f>
        <v>0</v>
      </c>
      <c r="E431" s="60">
        <f t="shared" si="110"/>
        <v>0</v>
      </c>
      <c r="F431" s="45" t="str">
        <f t="shared" si="109"/>
        <v>-</v>
      </c>
    </row>
    <row r="432" spans="1:6" ht="22.8">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2.8">
      <c r="A437" s="63">
        <v>812</v>
      </c>
      <c r="B437" s="64" t="s">
        <v>834</v>
      </c>
      <c r="C437" s="247" t="s">
        <v>835</v>
      </c>
      <c r="D437" s="60">
        <f t="shared" ref="D437:E437" si="112">SUM(D438:D439)</f>
        <v>0</v>
      </c>
      <c r="E437" s="60">
        <f t="shared" si="112"/>
        <v>0</v>
      </c>
      <c r="F437" s="45" t="str">
        <f t="shared" si="109"/>
        <v>-</v>
      </c>
    </row>
    <row r="438" spans="1:6" ht="22.8">
      <c r="A438" s="63">
        <v>8121</v>
      </c>
      <c r="B438" s="183" t="s">
        <v>836</v>
      </c>
      <c r="C438" s="247" t="s">
        <v>837</v>
      </c>
      <c r="D438" s="194">
        <v>0</v>
      </c>
      <c r="E438" s="194">
        <v>0</v>
      </c>
      <c r="F438" s="45" t="str">
        <f t="shared" si="109"/>
        <v>-</v>
      </c>
    </row>
    <row r="439" spans="1:6" ht="22.8">
      <c r="A439" s="63">
        <v>8122</v>
      </c>
      <c r="B439" s="183" t="s">
        <v>838</v>
      </c>
      <c r="C439" s="247" t="s">
        <v>839</v>
      </c>
      <c r="D439" s="194">
        <v>0</v>
      </c>
      <c r="E439" s="194">
        <v>0</v>
      </c>
      <c r="F439" s="45" t="str">
        <f t="shared" si="109"/>
        <v>-</v>
      </c>
    </row>
    <row r="440" spans="1:6" ht="22.8">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12">
      <c r="A444" s="63">
        <v>814</v>
      </c>
      <c r="B444" s="183" t="s">
        <v>848</v>
      </c>
      <c r="C444" s="247" t="s">
        <v>849</v>
      </c>
      <c r="D444" s="194">
        <v>0</v>
      </c>
      <c r="E444" s="194">
        <v>0</v>
      </c>
      <c r="F444" s="45" t="str">
        <f t="shared" si="109"/>
        <v>-</v>
      </c>
    </row>
    <row r="445" spans="1:6" ht="22.8">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12">
      <c r="A447" s="63">
        <v>8154</v>
      </c>
      <c r="B447" s="64" t="s">
        <v>854</v>
      </c>
      <c r="C447" s="247" t="s">
        <v>855</v>
      </c>
      <c r="D447" s="194">
        <v>0</v>
      </c>
      <c r="E447" s="194">
        <v>0</v>
      </c>
      <c r="F447" s="45" t="str">
        <f t="shared" si="109"/>
        <v>-</v>
      </c>
    </row>
    <row r="448" spans="1:6" ht="22.8">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2.8">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22.8">
      <c r="A463" s="63">
        <v>8176</v>
      </c>
      <c r="B463" s="64" t="s">
        <v>886</v>
      </c>
      <c r="C463" s="247" t="s">
        <v>887</v>
      </c>
      <c r="D463" s="194">
        <v>0</v>
      </c>
      <c r="E463" s="194">
        <v>0</v>
      </c>
      <c r="F463" s="45" t="str">
        <f t="shared" si="109"/>
        <v>-</v>
      </c>
    </row>
    <row r="464" spans="1:6" ht="12">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2.8">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v>0</v>
      </c>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2.8">
      <c r="A479" s="63">
        <v>83</v>
      </c>
      <c r="B479" s="65" t="s">
        <v>918</v>
      </c>
      <c r="C479" s="247" t="s">
        <v>919</v>
      </c>
      <c r="D479" s="60">
        <f t="shared" ref="D479:E479" si="122">D480+D484+D485+D488</f>
        <v>0</v>
      </c>
      <c r="E479" s="60">
        <f t="shared" si="122"/>
        <v>0</v>
      </c>
      <c r="F479" s="45" t="str">
        <f t="shared" si="109"/>
        <v>-</v>
      </c>
    </row>
    <row r="480" spans="1:6" ht="22.8">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12">
      <c r="A484" s="63">
        <v>832</v>
      </c>
      <c r="B484" s="183" t="s">
        <v>928</v>
      </c>
      <c r="C484" s="247" t="s">
        <v>929</v>
      </c>
      <c r="D484" s="194">
        <v>0</v>
      </c>
      <c r="E484" s="194">
        <v>0</v>
      </c>
      <c r="F484" s="45" t="str">
        <f t="shared" si="109"/>
        <v>-</v>
      </c>
    </row>
    <row r="485" spans="1:6" ht="22.8">
      <c r="A485" s="63">
        <v>833</v>
      </c>
      <c r="B485" s="64" t="s">
        <v>930</v>
      </c>
      <c r="C485" s="247" t="s">
        <v>931</v>
      </c>
      <c r="D485" s="60">
        <f t="shared" ref="D485:E485" si="124">SUM(D486:D487)</f>
        <v>0</v>
      </c>
      <c r="E485" s="60">
        <f t="shared" si="124"/>
        <v>0</v>
      </c>
      <c r="F485" s="45" t="str">
        <f t="shared" si="109"/>
        <v>-</v>
      </c>
    </row>
    <row r="486" spans="1:6" ht="22.8">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2.8">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0</v>
      </c>
      <c r="E491" s="60">
        <f t="shared" si="126"/>
        <v>500000</v>
      </c>
      <c r="F491" s="45" t="str">
        <f t="shared" si="109"/>
        <v>-</v>
      </c>
    </row>
    <row r="492" spans="1:6" ht="22.8">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2.8">
      <c r="A497" s="63">
        <v>842</v>
      </c>
      <c r="B497" s="64" t="s">
        <v>954</v>
      </c>
      <c r="C497" s="247" t="s">
        <v>955</v>
      </c>
      <c r="D497" s="60">
        <f t="shared" ref="D497:E497" si="128">SUM(D498:D500)</f>
        <v>0</v>
      </c>
      <c r="E497" s="60">
        <f t="shared" si="128"/>
        <v>0</v>
      </c>
      <c r="F497" s="45" t="str">
        <f t="shared" si="109"/>
        <v>-</v>
      </c>
    </row>
    <row r="498" spans="1:6" ht="12.75" customHeight="1">
      <c r="A498" s="63">
        <v>8422</v>
      </c>
      <c r="B498" s="64" t="s">
        <v>956</v>
      </c>
      <c r="C498" s="247" t="s">
        <v>957</v>
      </c>
      <c r="D498" s="194">
        <v>0</v>
      </c>
      <c r="E498" s="194">
        <v>0</v>
      </c>
      <c r="F498" s="45" t="str">
        <f t="shared" si="109"/>
        <v>-</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2.8">
      <c r="A502" s="63">
        <v>844</v>
      </c>
      <c r="B502" s="64" t="s">
        <v>964</v>
      </c>
      <c r="C502" s="247" t="s">
        <v>965</v>
      </c>
      <c r="D502" s="60">
        <f t="shared" ref="D502:E502" si="129">SUM(D503:D508)</f>
        <v>0</v>
      </c>
      <c r="E502" s="60">
        <f t="shared" si="129"/>
        <v>500000</v>
      </c>
      <c r="F502" s="45" t="str">
        <f t="shared" si="109"/>
        <v>-</v>
      </c>
    </row>
    <row r="503" spans="1:6" ht="12.75" customHeight="1">
      <c r="A503" s="63">
        <v>8443</v>
      </c>
      <c r="B503" s="64" t="s">
        <v>966</v>
      </c>
      <c r="C503" s="247" t="s">
        <v>967</v>
      </c>
      <c r="D503" s="194">
        <v>0</v>
      </c>
      <c r="E503" s="194">
        <v>500000</v>
      </c>
      <c r="F503" s="45" t="str">
        <f t="shared" si="109"/>
        <v>-</v>
      </c>
    </row>
    <row r="504" spans="1:6" ht="12.75" customHeight="1">
      <c r="A504" s="63">
        <v>8444</v>
      </c>
      <c r="B504" s="64" t="s">
        <v>968</v>
      </c>
      <c r="C504" s="247" t="s">
        <v>969</v>
      </c>
      <c r="D504" s="194">
        <v>0</v>
      </c>
      <c r="E504" s="194">
        <v>0</v>
      </c>
      <c r="F504" s="45" t="str">
        <f t="shared" si="109"/>
        <v>-</v>
      </c>
    </row>
    <row r="505" spans="1:6" ht="12">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2.8">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2">
      <c r="A521" s="70" t="s">
        <v>1002</v>
      </c>
      <c r="B521" s="65" t="s">
        <v>1003</v>
      </c>
      <c r="C521" s="278" t="s">
        <v>1002</v>
      </c>
      <c r="D521" s="192">
        <v>0</v>
      </c>
      <c r="E521" s="192">
        <v>0</v>
      </c>
      <c r="F521" s="71" t="str">
        <f t="shared" si="109"/>
        <v>-</v>
      </c>
    </row>
    <row r="522" spans="1:6" ht="22.8">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0</v>
      </c>
      <c r="E535" s="60">
        <f>E536+E571+E584+E597+E629</f>
        <v>0</v>
      </c>
      <c r="F535" s="45" t="str">
        <f t="shared" si="109"/>
        <v>-</v>
      </c>
    </row>
    <row r="536" spans="1:6" ht="22.8">
      <c r="A536" s="63">
        <v>51</v>
      </c>
      <c r="B536" s="65" t="s">
        <v>1032</v>
      </c>
      <c r="C536" s="247" t="s">
        <v>1033</v>
      </c>
      <c r="D536" s="60">
        <f>D537+D542+D545+D549+D550+D557+D562+D570</f>
        <v>0</v>
      </c>
      <c r="E536" s="60">
        <f>E537+E542+E545+E549+E550+E557+E562+E570</f>
        <v>0</v>
      </c>
      <c r="F536" s="45" t="str">
        <f t="shared" si="109"/>
        <v>-</v>
      </c>
    </row>
    <row r="537" spans="1:6" ht="22.8">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2.8">
      <c r="A542" s="63">
        <v>512</v>
      </c>
      <c r="B542" s="183" t="s">
        <v>1044</v>
      </c>
      <c r="C542" s="247" t="s">
        <v>1045</v>
      </c>
      <c r="D542" s="60">
        <f t="shared" ref="D542:E542" si="138">SUM(D543:D544)</f>
        <v>0</v>
      </c>
      <c r="E542" s="60">
        <f t="shared" si="138"/>
        <v>0</v>
      </c>
      <c r="F542" s="45" t="str">
        <f t="shared" si="109"/>
        <v>-</v>
      </c>
    </row>
    <row r="543" spans="1:6" ht="12">
      <c r="A543" s="63">
        <v>5121</v>
      </c>
      <c r="B543" s="64" t="s">
        <v>1046</v>
      </c>
      <c r="C543" s="247" t="s">
        <v>1047</v>
      </c>
      <c r="D543" s="194">
        <v>0</v>
      </c>
      <c r="E543" s="194">
        <v>0</v>
      </c>
      <c r="F543" s="45" t="str">
        <f t="shared" si="109"/>
        <v>-</v>
      </c>
    </row>
    <row r="544" spans="1:6" ht="12">
      <c r="A544" s="63">
        <v>5122</v>
      </c>
      <c r="B544" s="64" t="s">
        <v>1048</v>
      </c>
      <c r="C544" s="247" t="s">
        <v>1049</v>
      </c>
      <c r="D544" s="194">
        <v>0</v>
      </c>
      <c r="E544" s="194">
        <v>0</v>
      </c>
      <c r="F544" s="45" t="str">
        <f t="shared" si="109"/>
        <v>-</v>
      </c>
    </row>
    <row r="545" spans="1:6" ht="22.8">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2.8">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12">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2.8">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2">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2.8">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2.8">
      <c r="A584" s="63">
        <v>53</v>
      </c>
      <c r="B584" s="65" t="s">
        <v>1123</v>
      </c>
      <c r="C584" s="247" t="s">
        <v>1124</v>
      </c>
      <c r="D584" s="60">
        <f t="shared" ref="D584:E584" si="147">D585+D589+D591+D594</f>
        <v>0</v>
      </c>
      <c r="E584" s="60">
        <f t="shared" si="147"/>
        <v>0</v>
      </c>
      <c r="F584" s="45" t="str">
        <f t="shared" si="109"/>
        <v>-</v>
      </c>
    </row>
    <row r="585" spans="1:6" ht="22.8">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2.8">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2.8">
      <c r="A591" s="63">
        <v>533</v>
      </c>
      <c r="B591" s="65" t="s">
        <v>1134</v>
      </c>
      <c r="C591" s="247" t="s">
        <v>1135</v>
      </c>
      <c r="D591" s="60">
        <f t="shared" ref="D591:E591" si="150">SUM(D592:D593)</f>
        <v>0</v>
      </c>
      <c r="E591" s="60">
        <f t="shared" si="150"/>
        <v>0</v>
      </c>
      <c r="F591" s="45" t="str">
        <f t="shared" si="109"/>
        <v>-</v>
      </c>
    </row>
    <row r="592" spans="1:6" ht="22.8">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2.8">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2.8">
      <c r="A597" s="63">
        <v>54</v>
      </c>
      <c r="B597" s="183" t="s">
        <v>1144</v>
      </c>
      <c r="C597" s="247" t="s">
        <v>1145</v>
      </c>
      <c r="D597" s="60">
        <f t="shared" ref="D597:E597" si="152">D598+D603+D607+D609+D616+D621</f>
        <v>0</v>
      </c>
      <c r="E597" s="60">
        <f t="shared" si="152"/>
        <v>0</v>
      </c>
      <c r="F597" s="45" t="str">
        <f t="shared" si="109"/>
        <v>-</v>
      </c>
    </row>
    <row r="598" spans="1:6" ht="22.8">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2.8">
      <c r="A603" s="63">
        <v>542</v>
      </c>
      <c r="B603" s="64" t="s">
        <v>1156</v>
      </c>
      <c r="C603" s="247" t="s">
        <v>1157</v>
      </c>
      <c r="D603" s="60">
        <f t="shared" ref="D603:E603" si="154">SUM(D604:D606)</f>
        <v>0</v>
      </c>
      <c r="E603" s="60">
        <f t="shared" si="154"/>
        <v>0</v>
      </c>
      <c r="F603" s="45" t="str">
        <f t="shared" si="109"/>
        <v>-</v>
      </c>
    </row>
    <row r="604" spans="1:6" ht="12.75" customHeight="1">
      <c r="A604" s="63">
        <v>5422</v>
      </c>
      <c r="B604" s="64" t="s">
        <v>1158</v>
      </c>
      <c r="C604" s="247" t="s">
        <v>1159</v>
      </c>
      <c r="D604" s="194">
        <v>0</v>
      </c>
      <c r="E604" s="194">
        <v>0</v>
      </c>
      <c r="F604" s="45" t="str">
        <f t="shared" si="109"/>
        <v>-</v>
      </c>
    </row>
    <row r="605" spans="1:6" ht="12">
      <c r="A605" s="63">
        <v>5423</v>
      </c>
      <c r="B605" s="64" t="s">
        <v>1160</v>
      </c>
      <c r="C605" s="247" t="s">
        <v>1161</v>
      </c>
      <c r="D605" s="194">
        <v>0</v>
      </c>
      <c r="E605" s="194">
        <v>0</v>
      </c>
      <c r="F605" s="45" t="str">
        <f t="shared" si="109"/>
        <v>-</v>
      </c>
    </row>
    <row r="606" spans="1:6" ht="22.8">
      <c r="A606" s="63">
        <v>5424</v>
      </c>
      <c r="B606" s="64" t="s">
        <v>1162</v>
      </c>
      <c r="C606" s="247" t="s">
        <v>1163</v>
      </c>
      <c r="D606" s="194">
        <v>0</v>
      </c>
      <c r="E606" s="194">
        <v>0</v>
      </c>
      <c r="F606" s="45" t="str">
        <f t="shared" si="109"/>
        <v>-</v>
      </c>
    </row>
    <row r="607" spans="1:6" ht="22.8">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2.8">
      <c r="A609" s="63">
        <v>544</v>
      </c>
      <c r="B609" s="64" t="s">
        <v>1168</v>
      </c>
      <c r="C609" s="247" t="s">
        <v>1169</v>
      </c>
      <c r="D609" s="60">
        <f t="shared" ref="D609:E609" si="156">SUM(D610:D615)</f>
        <v>0</v>
      </c>
      <c r="E609" s="60">
        <f t="shared" si="156"/>
        <v>0</v>
      </c>
      <c r="F609" s="45" t="str">
        <f t="shared" si="109"/>
        <v>-</v>
      </c>
    </row>
    <row r="610" spans="1:6" ht="22.8">
      <c r="A610" s="63">
        <v>5443</v>
      </c>
      <c r="B610" s="64" t="s">
        <v>1170</v>
      </c>
      <c r="C610" s="247" t="s">
        <v>1171</v>
      </c>
      <c r="D610" s="194">
        <v>0</v>
      </c>
      <c r="E610" s="194">
        <v>0</v>
      </c>
      <c r="F610" s="45" t="str">
        <f t="shared" si="109"/>
        <v>-</v>
      </c>
    </row>
    <row r="611" spans="1:6" ht="22.8">
      <c r="A611" s="63">
        <v>5444</v>
      </c>
      <c r="B611" s="183" t="s">
        <v>1172</v>
      </c>
      <c r="C611" s="247" t="s">
        <v>1173</v>
      </c>
      <c r="D611" s="194">
        <v>0</v>
      </c>
      <c r="E611" s="194">
        <v>0</v>
      </c>
      <c r="F611" s="45" t="str">
        <f t="shared" si="109"/>
        <v>-</v>
      </c>
    </row>
    <row r="612" spans="1:6" ht="22.8">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12">
      <c r="A615" s="63">
        <v>5448</v>
      </c>
      <c r="B615" s="64" t="s">
        <v>1180</v>
      </c>
      <c r="C615" s="247" t="s">
        <v>1181</v>
      </c>
      <c r="D615" s="194">
        <v>0</v>
      </c>
      <c r="E615" s="194">
        <v>0</v>
      </c>
      <c r="F615" s="45" t="str">
        <f t="shared" si="109"/>
        <v>-</v>
      </c>
    </row>
    <row r="616" spans="1:6" ht="22.8">
      <c r="A616" s="63">
        <v>545</v>
      </c>
      <c r="B616" s="64" t="s">
        <v>1182</v>
      </c>
      <c r="C616" s="247" t="s">
        <v>1183</v>
      </c>
      <c r="D616" s="60">
        <f t="shared" ref="D616:E616" si="157">SUM(D617:D620)</f>
        <v>0</v>
      </c>
      <c r="E616" s="60">
        <f t="shared" si="157"/>
        <v>0</v>
      </c>
      <c r="F616" s="45" t="str">
        <f t="shared" si="109"/>
        <v>-</v>
      </c>
    </row>
    <row r="617" spans="1:6" ht="22.8">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12">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2.8">
      <c r="A627" s="63">
        <v>5476</v>
      </c>
      <c r="B627" s="64" t="s">
        <v>1204</v>
      </c>
      <c r="C627" s="247" t="s">
        <v>1205</v>
      </c>
      <c r="D627" s="194">
        <v>0</v>
      </c>
      <c r="E627" s="194">
        <v>0</v>
      </c>
      <c r="F627" s="45" t="str">
        <f t="shared" si="109"/>
        <v>-</v>
      </c>
    </row>
    <row r="628" spans="1:6" ht="12">
      <c r="A628" s="70">
        <v>5477</v>
      </c>
      <c r="B628" s="65" t="s">
        <v>1206</v>
      </c>
      <c r="C628" s="278" t="s">
        <v>1207</v>
      </c>
      <c r="D628" s="192">
        <v>0</v>
      </c>
      <c r="E628" s="192">
        <v>0</v>
      </c>
      <c r="F628" s="71" t="str">
        <f t="shared" si="109"/>
        <v>-</v>
      </c>
    </row>
    <row r="629" spans="1:6" ht="22.8">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12">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500000</v>
      </c>
      <c r="F639" s="45" t="str">
        <f t="shared" si="109"/>
        <v>-</v>
      </c>
    </row>
    <row r="640" spans="1:6" ht="12.75" customHeight="1">
      <c r="A640" s="63" t="s">
        <v>582</v>
      </c>
      <c r="B640" s="64" t="s">
        <v>1230</v>
      </c>
      <c r="C640" s="247" t="s">
        <v>1231</v>
      </c>
      <c r="D640" s="60">
        <f>IF(D535-D430&gt;=0,D535-D430,0)</f>
        <v>0</v>
      </c>
      <c r="E640" s="60">
        <f>IF(E535-E430&gt;=0,E535-E430,0)</f>
        <v>0</v>
      </c>
      <c r="F640" s="45" t="str">
        <f t="shared" si="109"/>
        <v>-</v>
      </c>
    </row>
    <row r="641" spans="1:6" ht="12.75" customHeight="1">
      <c r="A641" s="63">
        <v>92213</v>
      </c>
      <c r="B641" s="64" t="s">
        <v>1232</v>
      </c>
      <c r="C641" s="247" t="s">
        <v>1233</v>
      </c>
      <c r="D641" s="194">
        <v>0</v>
      </c>
      <c r="E641" s="194">
        <v>490000</v>
      </c>
      <c r="F641" s="45" t="str">
        <f t="shared" si="109"/>
        <v>-</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1593782.05</v>
      </c>
      <c r="E643" s="60">
        <f>E422+E430</f>
        <v>3715470.6999999997</v>
      </c>
      <c r="F643" s="45">
        <f t="shared" si="109"/>
        <v>233.12288527782076</v>
      </c>
    </row>
    <row r="644" spans="1:6" ht="12.75" customHeight="1">
      <c r="A644" s="63" t="s">
        <v>582</v>
      </c>
      <c r="B644" s="64" t="s">
        <v>1238</v>
      </c>
      <c r="C644" s="247" t="s">
        <v>1239</v>
      </c>
      <c r="D644" s="60">
        <f>D423+D535</f>
        <v>1850373.65</v>
      </c>
      <c r="E644" s="60">
        <f>E423+E535</f>
        <v>3428747.7199999997</v>
      </c>
      <c r="F644" s="45">
        <f t="shared" si="109"/>
        <v>185.30028894434375</v>
      </c>
    </row>
    <row r="645" spans="1:6" ht="12.75" customHeight="1">
      <c r="A645" s="63" t="s">
        <v>582</v>
      </c>
      <c r="B645" s="64" t="s">
        <v>1240</v>
      </c>
      <c r="C645" s="247" t="s">
        <v>1241</v>
      </c>
      <c r="D645" s="60">
        <f t="shared" ref="D645:E645" si="163">IF(D643&gt;=D644,D643-D644,0)</f>
        <v>0</v>
      </c>
      <c r="E645" s="60">
        <f t="shared" si="163"/>
        <v>286722.98</v>
      </c>
      <c r="F645" s="45" t="str">
        <f t="shared" si="109"/>
        <v>-</v>
      </c>
    </row>
    <row r="646" spans="1:6" ht="12.75" customHeight="1">
      <c r="A646" s="63" t="s">
        <v>582</v>
      </c>
      <c r="B646" s="64" t="s">
        <v>1242</v>
      </c>
      <c r="C646" s="247" t="s">
        <v>1243</v>
      </c>
      <c r="D646" s="60">
        <f t="shared" ref="D646:E646" si="164">IF(D644&gt;=D643,D644-D643,0)</f>
        <v>256591.59999999986</v>
      </c>
      <c r="E646" s="60">
        <f t="shared" si="164"/>
        <v>0</v>
      </c>
      <c r="F646" s="45">
        <f t="shared" si="109"/>
        <v>0</v>
      </c>
    </row>
    <row r="647" spans="1:6" ht="22.8">
      <c r="A647" s="251" t="s">
        <v>1244</v>
      </c>
      <c r="B647" s="64" t="s">
        <v>1245</v>
      </c>
      <c r="C647" s="252" t="s">
        <v>1244</v>
      </c>
      <c r="D647" s="60">
        <f>IF(D426-D427+D641-D642&gt;=0,D426-D427+D641-D642,0)</f>
        <v>1161693.25</v>
      </c>
      <c r="E647" s="60">
        <f>IF(E426-E427+E641-E642&gt;=0,E426-E427+E641-E642,0)</f>
        <v>0</v>
      </c>
      <c r="F647" s="45">
        <f t="shared" si="109"/>
        <v>0</v>
      </c>
    </row>
    <row r="648" spans="1:6" ht="22.8">
      <c r="A648" s="251" t="s">
        <v>1246</v>
      </c>
      <c r="B648" s="64" t="s">
        <v>1247</v>
      </c>
      <c r="C648" s="252" t="s">
        <v>1246</v>
      </c>
      <c r="D648" s="60">
        <f>IF(D427-D426+D642-D641&gt;=0,D427-D426+D642-D641,0)</f>
        <v>0</v>
      </c>
      <c r="E648" s="60">
        <f>IF(E427-E426+E642-E641&gt;=0,E427-E426+E642-E641,0)</f>
        <v>120544.5700000003</v>
      </c>
      <c r="F648" s="45" t="str">
        <f t="shared" si="109"/>
        <v>-</v>
      </c>
    </row>
    <row r="649" spans="1:6" ht="22.8">
      <c r="A649" s="63" t="s">
        <v>582</v>
      </c>
      <c r="B649" s="64" t="s">
        <v>1248</v>
      </c>
      <c r="C649" s="247" t="s">
        <v>1249</v>
      </c>
      <c r="D649" s="60">
        <f t="shared" ref="D649:E649" si="165">IF(D645+D647-D646-D648&gt;=0,D645+D647-D646-D648,0)</f>
        <v>905101.65000000014</v>
      </c>
      <c r="E649" s="60">
        <f t="shared" si="165"/>
        <v>166178.40999999968</v>
      </c>
      <c r="F649" s="45">
        <f t="shared" si="109"/>
        <v>18.360193023623331</v>
      </c>
    </row>
    <row r="650" spans="1:6" ht="22.8">
      <c r="A650" s="63" t="s">
        <v>582</v>
      </c>
      <c r="B650" s="64" t="s">
        <v>1250</v>
      </c>
      <c r="C650" s="247" t="s">
        <v>1251</v>
      </c>
      <c r="D650" s="60">
        <f t="shared" ref="D650:E650" si="166">IF(D646+D648-D645-D647&gt;=0,D646+D648-D645-D647,0)</f>
        <v>0</v>
      </c>
      <c r="E650" s="60">
        <f t="shared" si="166"/>
        <v>0</v>
      </c>
      <c r="F650" s="45" t="str">
        <f t="shared" si="109"/>
        <v>-</v>
      </c>
    </row>
    <row r="651" spans="1:6" ht="22.8">
      <c r="A651" s="249" t="s">
        <v>1252</v>
      </c>
      <c r="B651" s="184" t="s">
        <v>1253</v>
      </c>
      <c r="C651" s="250" t="s">
        <v>1252</v>
      </c>
      <c r="D651" s="196">
        <v>1249.31</v>
      </c>
      <c r="E651" s="196">
        <v>0</v>
      </c>
      <c r="F651" s="61">
        <f t="shared" si="109"/>
        <v>0</v>
      </c>
    </row>
    <row r="652" spans="1:6" s="55" customFormat="1" ht="20.100000000000001" customHeight="1">
      <c r="A652" s="387" t="s">
        <v>1254</v>
      </c>
      <c r="B652" s="388"/>
      <c r="C652" s="171"/>
      <c r="D652" s="43"/>
      <c r="E652" s="43"/>
      <c r="F652" s="44"/>
    </row>
    <row r="653" spans="1:6" ht="12.75" customHeight="1">
      <c r="A653" s="63">
        <v>11</v>
      </c>
      <c r="B653" s="64" t="s">
        <v>1255</v>
      </c>
      <c r="C653" s="247" t="s">
        <v>1256</v>
      </c>
      <c r="D653" s="194">
        <v>1253888.74</v>
      </c>
      <c r="E653" s="194">
        <v>565826.42000000004</v>
      </c>
      <c r="F653" s="45">
        <f t="shared" ref="F653:F740" si="167">IF(D653&lt;&gt;0,IF(E653/D653&gt;=100,"&gt;&gt;100",E653/D653*100),"-")</f>
        <v>45.125727821752356</v>
      </c>
    </row>
    <row r="654" spans="1:6" ht="12.75" customHeight="1">
      <c r="A654" s="63" t="s">
        <v>1257</v>
      </c>
      <c r="B654" s="64" t="s">
        <v>1258</v>
      </c>
      <c r="C654" s="247" t="s">
        <v>1257</v>
      </c>
      <c r="D654" s="194">
        <v>1787901.02</v>
      </c>
      <c r="E654" s="194">
        <v>3931762.73</v>
      </c>
      <c r="F654" s="45">
        <f t="shared" si="167"/>
        <v>219.90941813993709</v>
      </c>
    </row>
    <row r="655" spans="1:6" ht="12.75" customHeight="1">
      <c r="A655" s="63" t="s">
        <v>1259</v>
      </c>
      <c r="B655" s="64" t="s">
        <v>1260</v>
      </c>
      <c r="C655" s="247" t="s">
        <v>1259</v>
      </c>
      <c r="D655" s="194">
        <v>2035469.88</v>
      </c>
      <c r="E655" s="194">
        <v>3224788.41</v>
      </c>
      <c r="F655" s="45">
        <f t="shared" si="167"/>
        <v>158.42967963741131</v>
      </c>
    </row>
    <row r="656" spans="1:6" ht="22.8">
      <c r="A656" s="63">
        <v>11</v>
      </c>
      <c r="B656" s="64" t="s">
        <v>1261</v>
      </c>
      <c r="C656" s="247" t="s">
        <v>1262</v>
      </c>
      <c r="D656" s="60">
        <f t="shared" ref="D656:E656" si="168">+D653+D654-D655</f>
        <v>1006319.8799999999</v>
      </c>
      <c r="E656" s="60">
        <f t="shared" si="168"/>
        <v>1272800.7400000002</v>
      </c>
      <c r="F656" s="45">
        <f t="shared" si="167"/>
        <v>126.48073095803298</v>
      </c>
    </row>
    <row r="657" spans="1:6" ht="22.8">
      <c r="A657" s="63" t="s">
        <v>582</v>
      </c>
      <c r="B657" s="64" t="s">
        <v>1263</v>
      </c>
      <c r="C657" s="247" t="s">
        <v>1264</v>
      </c>
      <c r="D657" s="253">
        <v>20</v>
      </c>
      <c r="E657" s="253">
        <v>29</v>
      </c>
      <c r="F657" s="45">
        <f t="shared" si="167"/>
        <v>145</v>
      </c>
    </row>
    <row r="658" spans="1:6" ht="22.8">
      <c r="A658" s="63" t="s">
        <v>582</v>
      </c>
      <c r="B658" s="64" t="s">
        <v>1265</v>
      </c>
      <c r="C658" s="247" t="s">
        <v>1266</v>
      </c>
      <c r="D658" s="253">
        <v>19</v>
      </c>
      <c r="E658" s="253">
        <v>21</v>
      </c>
      <c r="F658" s="45">
        <f t="shared" si="167"/>
        <v>110.5263157894737</v>
      </c>
    </row>
    <row r="659" spans="1:6" ht="12.75" customHeight="1">
      <c r="A659" s="63" t="s">
        <v>582</v>
      </c>
      <c r="B659" s="64" t="s">
        <v>1267</v>
      </c>
      <c r="C659" s="247" t="s">
        <v>1268</v>
      </c>
      <c r="D659" s="253">
        <v>20</v>
      </c>
      <c r="E659" s="253">
        <v>28</v>
      </c>
      <c r="F659" s="45">
        <f t="shared" si="167"/>
        <v>140</v>
      </c>
    </row>
    <row r="660" spans="1:6" ht="12.75" customHeight="1">
      <c r="A660" s="63" t="s">
        <v>582</v>
      </c>
      <c r="B660" s="64" t="s">
        <v>1269</v>
      </c>
      <c r="C660" s="247" t="s">
        <v>1270</v>
      </c>
      <c r="D660" s="253">
        <v>19</v>
      </c>
      <c r="E660" s="253">
        <v>15</v>
      </c>
      <c r="F660" s="45">
        <f t="shared" si="167"/>
        <v>78.94736842105263</v>
      </c>
    </row>
    <row r="661" spans="1:6" ht="22.8">
      <c r="A661" s="63" t="s">
        <v>1271</v>
      </c>
      <c r="B661" s="64" t="s">
        <v>1272</v>
      </c>
      <c r="C661" s="247" t="s">
        <v>1273</v>
      </c>
      <c r="D661" s="194">
        <v>34</v>
      </c>
      <c r="E661" s="194">
        <v>0</v>
      </c>
      <c r="F661" s="45">
        <f t="shared" si="167"/>
        <v>0</v>
      </c>
    </row>
    <row r="662" spans="1:6" ht="12.75" customHeight="1">
      <c r="A662" s="70">
        <v>61315</v>
      </c>
      <c r="B662" s="65" t="s">
        <v>1274</v>
      </c>
      <c r="C662" s="278" t="s">
        <v>1275</v>
      </c>
      <c r="D662" s="192">
        <v>0</v>
      </c>
      <c r="E662" s="192">
        <v>0</v>
      </c>
      <c r="F662" s="71" t="str">
        <f t="shared" si="167"/>
        <v>-</v>
      </c>
    </row>
    <row r="663" spans="1:6" ht="12.75" customHeight="1">
      <c r="A663" s="70">
        <v>61316</v>
      </c>
      <c r="B663" s="65" t="s">
        <v>1276</v>
      </c>
      <c r="C663" s="277" t="s">
        <v>1277</v>
      </c>
      <c r="D663" s="192">
        <v>0</v>
      </c>
      <c r="E663" s="192">
        <v>383.72</v>
      </c>
      <c r="F663" s="71" t="str">
        <f t="shared" si="167"/>
        <v>-</v>
      </c>
    </row>
    <row r="664" spans="1:6" ht="12.75" customHeight="1">
      <c r="A664" s="70" t="s">
        <v>1278</v>
      </c>
      <c r="B664" s="65" t="s">
        <v>1279</v>
      </c>
      <c r="C664" s="277" t="s">
        <v>1278</v>
      </c>
      <c r="D664" s="192">
        <v>0</v>
      </c>
      <c r="E664" s="192">
        <v>24246.42</v>
      </c>
      <c r="F664" s="71" t="str">
        <f t="shared" si="167"/>
        <v>-</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0</v>
      </c>
      <c r="E667" s="192">
        <v>0</v>
      </c>
      <c r="F667" s="71" t="str">
        <f t="shared" si="167"/>
        <v>-</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314521.64</v>
      </c>
      <c r="E669" s="194">
        <v>30348.400000000001</v>
      </c>
      <c r="F669" s="45">
        <f t="shared" si="167"/>
        <v>9.6490658003690939</v>
      </c>
    </row>
    <row r="670" spans="1:6" ht="12.75" customHeight="1">
      <c r="A670" s="63">
        <v>63312</v>
      </c>
      <c r="B670" s="64" t="s">
        <v>1290</v>
      </c>
      <c r="C670" s="247" t="s">
        <v>1291</v>
      </c>
      <c r="D670" s="194">
        <v>3455.52</v>
      </c>
      <c r="E670" s="194">
        <v>2600</v>
      </c>
      <c r="F670" s="45">
        <f t="shared" si="167"/>
        <v>75.241931749780065</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259101.62</v>
      </c>
      <c r="E673" s="194">
        <v>1216844.6299999999</v>
      </c>
      <c r="F673" s="45">
        <f t="shared" si="167"/>
        <v>469.63991579828786</v>
      </c>
    </row>
    <row r="674" spans="1:6" ht="12.75" customHeight="1">
      <c r="A674" s="63">
        <v>63322</v>
      </c>
      <c r="B674" s="64" t="s">
        <v>1298</v>
      </c>
      <c r="C674" s="247" t="s">
        <v>1299</v>
      </c>
      <c r="D674" s="194">
        <v>20000</v>
      </c>
      <c r="E674" s="194">
        <v>10000</v>
      </c>
      <c r="F674" s="45">
        <f t="shared" si="167"/>
        <v>50</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14040.6</v>
      </c>
      <c r="E677" s="192">
        <v>0</v>
      </c>
      <c r="F677" s="71">
        <f t="shared" si="167"/>
        <v>0</v>
      </c>
    </row>
    <row r="678" spans="1:6" ht="12.75" customHeight="1">
      <c r="A678" s="70">
        <v>63415</v>
      </c>
      <c r="B678" s="65" t="s">
        <v>1306</v>
      </c>
      <c r="C678" s="278" t="s">
        <v>1307</v>
      </c>
      <c r="D678" s="192">
        <v>0</v>
      </c>
      <c r="E678" s="192">
        <v>0</v>
      </c>
      <c r="F678" s="71" t="str">
        <f t="shared" si="167"/>
        <v>-</v>
      </c>
    </row>
    <row r="679" spans="1:6" ht="12">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0</v>
      </c>
      <c r="E681" s="192">
        <v>0</v>
      </c>
      <c r="F681" s="71" t="str">
        <f t="shared" si="167"/>
        <v>-</v>
      </c>
    </row>
    <row r="682" spans="1:6" ht="12">
      <c r="A682" s="70">
        <v>63426</v>
      </c>
      <c r="B682" s="182" t="s">
        <v>1314</v>
      </c>
      <c r="C682" s="278" t="s">
        <v>1315</v>
      </c>
      <c r="D682" s="192">
        <v>0</v>
      </c>
      <c r="E682" s="192">
        <v>0</v>
      </c>
      <c r="F682" s="71" t="str">
        <f t="shared" si="167"/>
        <v>-</v>
      </c>
    </row>
    <row r="683" spans="1:6" ht="22.8">
      <c r="A683" s="70">
        <v>63612</v>
      </c>
      <c r="B683" s="182" t="s">
        <v>1316</v>
      </c>
      <c r="C683" s="278" t="s">
        <v>1317</v>
      </c>
      <c r="D683" s="192">
        <v>800</v>
      </c>
      <c r="E683" s="192">
        <v>15859.29</v>
      </c>
      <c r="F683" s="71">
        <f t="shared" si="167"/>
        <v>1982.4112500000001</v>
      </c>
    </row>
    <row r="684" spans="1:6" ht="22.8">
      <c r="A684" s="70">
        <v>63613</v>
      </c>
      <c r="B684" s="182" t="s">
        <v>1318</v>
      </c>
      <c r="C684" s="278" t="s">
        <v>1319</v>
      </c>
      <c r="D684" s="192">
        <v>225</v>
      </c>
      <c r="E684" s="192">
        <v>42080</v>
      </c>
      <c r="F684" s="71" t="str">
        <f t="shared" si="167"/>
        <v>&gt;&gt;100</v>
      </c>
    </row>
    <row r="685" spans="1:6" ht="22.8">
      <c r="A685" s="63">
        <v>63622</v>
      </c>
      <c r="B685" s="244" t="s">
        <v>1320</v>
      </c>
      <c r="C685" s="247" t="s">
        <v>1321</v>
      </c>
      <c r="D685" s="194">
        <v>0</v>
      </c>
      <c r="E685" s="194">
        <v>0</v>
      </c>
      <c r="F685" s="45" t="str">
        <f t="shared" si="167"/>
        <v>-</v>
      </c>
    </row>
    <row r="686" spans="1:6" ht="22.8">
      <c r="A686" s="63">
        <v>63623</v>
      </c>
      <c r="B686" s="244" t="s">
        <v>1322</v>
      </c>
      <c r="C686" s="247" t="s">
        <v>1323</v>
      </c>
      <c r="D686" s="194">
        <v>0</v>
      </c>
      <c r="E686" s="194">
        <v>0</v>
      </c>
      <c r="F686" s="45" t="str">
        <f t="shared" si="167"/>
        <v>-</v>
      </c>
    </row>
    <row r="687" spans="1:6" ht="12.75" customHeight="1">
      <c r="A687" s="63">
        <v>63711</v>
      </c>
      <c r="B687" s="244" t="s">
        <v>1324</v>
      </c>
      <c r="C687" s="248">
        <v>63711</v>
      </c>
      <c r="D687" s="194">
        <v>0</v>
      </c>
      <c r="E687" s="194">
        <v>0</v>
      </c>
      <c r="F687" s="45" t="str">
        <f t="shared" si="167"/>
        <v>-</v>
      </c>
    </row>
    <row r="688" spans="1:6" ht="12.75" customHeight="1">
      <c r="A688" s="63">
        <v>63712</v>
      </c>
      <c r="B688" s="244" t="s">
        <v>1325</v>
      </c>
      <c r="C688" s="248">
        <v>63712</v>
      </c>
      <c r="D688" s="194">
        <v>0</v>
      </c>
      <c r="E688" s="194">
        <v>0</v>
      </c>
      <c r="F688" s="45" t="str">
        <f t="shared" si="167"/>
        <v>-</v>
      </c>
    </row>
    <row r="689" spans="1:6" ht="12.75" customHeight="1">
      <c r="A689" s="63">
        <v>63713</v>
      </c>
      <c r="B689" s="244" t="s">
        <v>1326</v>
      </c>
      <c r="C689" s="248">
        <v>63713</v>
      </c>
      <c r="D689" s="194">
        <v>0</v>
      </c>
      <c r="E689" s="194">
        <v>0</v>
      </c>
      <c r="F689" s="45" t="str">
        <f t="shared" si="167"/>
        <v>-</v>
      </c>
    </row>
    <row r="690" spans="1:6" ht="12.75" customHeight="1">
      <c r="A690" s="63">
        <v>63714</v>
      </c>
      <c r="B690" s="244" t="s">
        <v>1327</v>
      </c>
      <c r="C690" s="248">
        <v>63714</v>
      </c>
      <c r="D690" s="194">
        <v>0</v>
      </c>
      <c r="E690" s="194">
        <v>0</v>
      </c>
      <c r="F690" s="45" t="str">
        <f t="shared" si="167"/>
        <v>-</v>
      </c>
    </row>
    <row r="691" spans="1:6" ht="12.75" customHeight="1">
      <c r="A691" s="63">
        <v>63715</v>
      </c>
      <c r="B691" s="244" t="s">
        <v>1328</v>
      </c>
      <c r="C691" s="248">
        <v>63715</v>
      </c>
      <c r="D691" s="194">
        <v>0</v>
      </c>
      <c r="E691" s="194">
        <v>0</v>
      </c>
      <c r="F691" s="45" t="str">
        <f t="shared" si="167"/>
        <v>-</v>
      </c>
    </row>
    <row r="692" spans="1:6" ht="22.8">
      <c r="A692" s="70">
        <v>63716</v>
      </c>
      <c r="B692" s="182" t="s">
        <v>1329</v>
      </c>
      <c r="C692" s="277">
        <v>63716</v>
      </c>
      <c r="D692" s="192">
        <v>0</v>
      </c>
      <c r="E692" s="192">
        <v>0</v>
      </c>
      <c r="F692" s="71" t="str">
        <f t="shared" si="167"/>
        <v>-</v>
      </c>
    </row>
    <row r="693" spans="1:6" ht="12">
      <c r="A693" s="70">
        <v>63717</v>
      </c>
      <c r="B693" s="182" t="s">
        <v>1330</v>
      </c>
      <c r="C693" s="277">
        <v>63717</v>
      </c>
      <c r="D693" s="192">
        <v>0</v>
      </c>
      <c r="E693" s="192">
        <v>0</v>
      </c>
      <c r="F693" s="71" t="str">
        <f t="shared" si="167"/>
        <v>-</v>
      </c>
    </row>
    <row r="694" spans="1:6" ht="22.8">
      <c r="A694" s="70">
        <v>63721</v>
      </c>
      <c r="B694" s="182" t="s">
        <v>1331</v>
      </c>
      <c r="C694" s="277">
        <v>63721</v>
      </c>
      <c r="D694" s="192">
        <v>0</v>
      </c>
      <c r="E694" s="192">
        <v>0</v>
      </c>
      <c r="F694" s="71" t="str">
        <f t="shared" si="167"/>
        <v>-</v>
      </c>
    </row>
    <row r="695" spans="1:6" ht="22.8">
      <c r="A695" s="70">
        <v>63722</v>
      </c>
      <c r="B695" s="182" t="s">
        <v>1332</v>
      </c>
      <c r="C695" s="277">
        <v>63722</v>
      </c>
      <c r="D695" s="192">
        <v>0</v>
      </c>
      <c r="E695" s="192">
        <v>0</v>
      </c>
      <c r="F695" s="71" t="str">
        <f t="shared" si="167"/>
        <v>-</v>
      </c>
    </row>
    <row r="696" spans="1:6" ht="12.75" customHeight="1">
      <c r="A696" s="70">
        <v>63723</v>
      </c>
      <c r="B696" s="182" t="s">
        <v>1333</v>
      </c>
      <c r="C696" s="277">
        <v>63723</v>
      </c>
      <c r="D696" s="192">
        <v>0</v>
      </c>
      <c r="E696" s="192">
        <v>0</v>
      </c>
      <c r="F696" s="71" t="str">
        <f t="shared" si="167"/>
        <v>-</v>
      </c>
    </row>
    <row r="697" spans="1:6" ht="12.75" customHeight="1">
      <c r="A697" s="70">
        <v>63724</v>
      </c>
      <c r="B697" s="182" t="s">
        <v>1334</v>
      </c>
      <c r="C697" s="277">
        <v>63724</v>
      </c>
      <c r="D697" s="192">
        <v>0</v>
      </c>
      <c r="E697" s="192">
        <v>0</v>
      </c>
      <c r="F697" s="71" t="str">
        <f t="shared" si="167"/>
        <v>-</v>
      </c>
    </row>
    <row r="698" spans="1:6" ht="12.75" customHeight="1">
      <c r="A698" s="70">
        <v>63725</v>
      </c>
      <c r="B698" s="182" t="s">
        <v>1335</v>
      </c>
      <c r="C698" s="277">
        <v>63725</v>
      </c>
      <c r="D698" s="192">
        <v>0</v>
      </c>
      <c r="E698" s="192">
        <v>0</v>
      </c>
      <c r="F698" s="71" t="str">
        <f t="shared" si="167"/>
        <v>-</v>
      </c>
    </row>
    <row r="699" spans="1:6" ht="12.75" customHeight="1">
      <c r="A699" s="70">
        <v>63726</v>
      </c>
      <c r="B699" s="182" t="s">
        <v>1336</v>
      </c>
      <c r="C699" s="277">
        <v>63726</v>
      </c>
      <c r="D699" s="192">
        <v>0</v>
      </c>
      <c r="E699" s="192">
        <v>0</v>
      </c>
      <c r="F699" s="71" t="str">
        <f t="shared" si="167"/>
        <v>-</v>
      </c>
    </row>
    <row r="700" spans="1:6" ht="22.8">
      <c r="A700" s="70">
        <v>63727</v>
      </c>
      <c r="B700" s="182" t="s">
        <v>1337</v>
      </c>
      <c r="C700" s="277">
        <v>63727</v>
      </c>
      <c r="D700" s="192">
        <v>0</v>
      </c>
      <c r="E700" s="192">
        <v>0</v>
      </c>
      <c r="F700" s="71" t="str">
        <f t="shared" si="167"/>
        <v>-</v>
      </c>
    </row>
    <row r="701" spans="1:6" ht="22.8">
      <c r="A701" s="70">
        <v>63728</v>
      </c>
      <c r="B701" s="182" t="s">
        <v>1338</v>
      </c>
      <c r="C701" s="277">
        <v>63728</v>
      </c>
      <c r="D701" s="192">
        <v>0</v>
      </c>
      <c r="E701" s="192">
        <v>0</v>
      </c>
      <c r="F701" s="71" t="str">
        <f t="shared" si="167"/>
        <v>-</v>
      </c>
    </row>
    <row r="702" spans="1:6" ht="12.75" customHeight="1">
      <c r="A702" s="70">
        <v>63811</v>
      </c>
      <c r="B702" s="182" t="s">
        <v>1339</v>
      </c>
      <c r="C702" s="278" t="s">
        <v>1340</v>
      </c>
      <c r="D702" s="192">
        <v>231627.53</v>
      </c>
      <c r="E702" s="192">
        <v>171974.21</v>
      </c>
      <c r="F702" s="71">
        <f t="shared" si="167"/>
        <v>74.246014711636391</v>
      </c>
    </row>
    <row r="703" spans="1:6" ht="12.75" customHeight="1">
      <c r="A703" s="70">
        <v>63812</v>
      </c>
      <c r="B703" s="182" t="s">
        <v>1341</v>
      </c>
      <c r="C703" s="278" t="s">
        <v>1342</v>
      </c>
      <c r="D703" s="192">
        <v>0</v>
      </c>
      <c r="E703" s="192">
        <v>0</v>
      </c>
      <c r="F703" s="71" t="str">
        <f t="shared" si="167"/>
        <v>-</v>
      </c>
    </row>
    <row r="704" spans="1:6" ht="22.8">
      <c r="A704" s="70" t="s">
        <v>1343</v>
      </c>
      <c r="B704" s="182" t="s">
        <v>1344</v>
      </c>
      <c r="C704" s="278" t="s">
        <v>1343</v>
      </c>
      <c r="D704" s="192">
        <v>0</v>
      </c>
      <c r="E704" s="192">
        <v>0</v>
      </c>
      <c r="F704" s="71" t="str">
        <f t="shared" si="167"/>
        <v>-</v>
      </c>
    </row>
    <row r="705" spans="1:6" ht="12">
      <c r="A705" s="70" t="s">
        <v>1345</v>
      </c>
      <c r="B705" s="182" t="s">
        <v>1346</v>
      </c>
      <c r="C705" s="278" t="s">
        <v>1345</v>
      </c>
      <c r="D705" s="192">
        <v>0</v>
      </c>
      <c r="E705" s="192">
        <v>0</v>
      </c>
      <c r="F705" s="71" t="str">
        <f t="shared" si="167"/>
        <v>-</v>
      </c>
    </row>
    <row r="706" spans="1:6" ht="12.75" customHeight="1">
      <c r="A706" s="70">
        <v>63821</v>
      </c>
      <c r="B706" s="182" t="s">
        <v>1347</v>
      </c>
      <c r="C706" s="278" t="s">
        <v>1348</v>
      </c>
      <c r="D706" s="192">
        <v>259106.42</v>
      </c>
      <c r="E706" s="192">
        <v>978708.91</v>
      </c>
      <c r="F706" s="71">
        <f t="shared" si="167"/>
        <v>377.7246854786539</v>
      </c>
    </row>
    <row r="707" spans="1:6" ht="12.75" customHeight="1">
      <c r="A707" s="70">
        <v>63822</v>
      </c>
      <c r="B707" s="182" t="s">
        <v>1349</v>
      </c>
      <c r="C707" s="278" t="s">
        <v>1350</v>
      </c>
      <c r="D707" s="192">
        <v>0</v>
      </c>
      <c r="E707" s="192">
        <v>0</v>
      </c>
      <c r="F707" s="71" t="str">
        <f t="shared" si="167"/>
        <v>-</v>
      </c>
    </row>
    <row r="708" spans="1:6" ht="22.8">
      <c r="A708" s="70" t="s">
        <v>1351</v>
      </c>
      <c r="B708" s="182" t="s">
        <v>1352</v>
      </c>
      <c r="C708" s="278" t="s">
        <v>1351</v>
      </c>
      <c r="D708" s="192">
        <v>0</v>
      </c>
      <c r="E708" s="192">
        <v>0</v>
      </c>
      <c r="F708" s="71" t="str">
        <f t="shared" si="167"/>
        <v>-</v>
      </c>
    </row>
    <row r="709" spans="1:6" ht="22.8">
      <c r="A709" s="70" t="s">
        <v>1353</v>
      </c>
      <c r="B709" s="182" t="s">
        <v>1354</v>
      </c>
      <c r="C709" s="278" t="s">
        <v>1353</v>
      </c>
      <c r="D709" s="192">
        <v>0</v>
      </c>
      <c r="E709" s="192">
        <v>0</v>
      </c>
      <c r="F709" s="71" t="str">
        <f t="shared" si="167"/>
        <v>-</v>
      </c>
    </row>
    <row r="710" spans="1:6" ht="12.75" customHeight="1">
      <c r="A710" s="70">
        <v>64191</v>
      </c>
      <c r="B710" s="65" t="s">
        <v>1355</v>
      </c>
      <c r="C710" s="278" t="s">
        <v>1356</v>
      </c>
      <c r="D710" s="192">
        <v>0</v>
      </c>
      <c r="E710" s="192">
        <v>0</v>
      </c>
      <c r="F710" s="71" t="str">
        <f t="shared" si="167"/>
        <v>-</v>
      </c>
    </row>
    <row r="711" spans="1:6" ht="12.75" customHeight="1">
      <c r="A711" s="70" t="s">
        <v>1357</v>
      </c>
      <c r="B711" s="65" t="s">
        <v>1358</v>
      </c>
      <c r="C711" s="277" t="s">
        <v>1357</v>
      </c>
      <c r="D711" s="192">
        <v>0</v>
      </c>
      <c r="E711" s="192">
        <v>29602.51</v>
      </c>
      <c r="F711" s="71" t="str">
        <f t="shared" si="167"/>
        <v>-</v>
      </c>
    </row>
    <row r="712" spans="1:6" ht="12.75" customHeight="1">
      <c r="A712" s="70" t="s">
        <v>1359</v>
      </c>
      <c r="B712" s="65" t="s">
        <v>1360</v>
      </c>
      <c r="C712" s="277" t="s">
        <v>1359</v>
      </c>
      <c r="D712" s="192">
        <v>0</v>
      </c>
      <c r="E712" s="192">
        <v>1.74</v>
      </c>
      <c r="F712" s="71" t="str">
        <f t="shared" si="167"/>
        <v>-</v>
      </c>
    </row>
    <row r="713" spans="1:6" ht="22.8">
      <c r="A713" s="70" t="s">
        <v>1361</v>
      </c>
      <c r="B713" s="65" t="s">
        <v>1362</v>
      </c>
      <c r="C713" s="277" t="s">
        <v>1361</v>
      </c>
      <c r="D713" s="192">
        <v>0</v>
      </c>
      <c r="E713" s="192">
        <v>0</v>
      </c>
      <c r="F713" s="71" t="str">
        <f t="shared" si="167"/>
        <v>-</v>
      </c>
    </row>
    <row r="714" spans="1:6" ht="12">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2.8">
      <c r="A720" s="70">
        <v>64376</v>
      </c>
      <c r="B720" s="182" t="s">
        <v>1375</v>
      </c>
      <c r="C720" s="278" t="s">
        <v>1376</v>
      </c>
      <c r="D720" s="192">
        <v>0</v>
      </c>
      <c r="E720" s="192">
        <v>0</v>
      </c>
      <c r="F720" s="71" t="str">
        <f t="shared" si="167"/>
        <v>-</v>
      </c>
    </row>
    <row r="721" spans="1:6" ht="12">
      <c r="A721" s="70">
        <v>64377</v>
      </c>
      <c r="B721" s="65" t="s">
        <v>1377</v>
      </c>
      <c r="C721" s="278" t="s">
        <v>1378</v>
      </c>
      <c r="D721" s="192">
        <v>0</v>
      </c>
      <c r="E721" s="192">
        <v>0</v>
      </c>
      <c r="F721" s="71" t="str">
        <f t="shared" si="167"/>
        <v>-</v>
      </c>
    </row>
    <row r="722" spans="1:6" ht="12">
      <c r="A722" s="70" t="s">
        <v>1379</v>
      </c>
      <c r="B722" s="65" t="s">
        <v>1380</v>
      </c>
      <c r="C722" s="277" t="s">
        <v>1379</v>
      </c>
      <c r="D722" s="192">
        <v>0</v>
      </c>
      <c r="E722" s="192">
        <v>0</v>
      </c>
      <c r="F722" s="71" t="str">
        <f t="shared" si="167"/>
        <v>-</v>
      </c>
    </row>
    <row r="723" spans="1:6" ht="12">
      <c r="A723" s="70" t="s">
        <v>1381</v>
      </c>
      <c r="B723" s="65" t="s">
        <v>1382</v>
      </c>
      <c r="C723" s="277" t="s">
        <v>1381</v>
      </c>
      <c r="D723" s="192">
        <v>0</v>
      </c>
      <c r="E723" s="192">
        <v>0</v>
      </c>
      <c r="F723" s="71" t="str">
        <f t="shared" si="167"/>
        <v>-</v>
      </c>
    </row>
    <row r="724" spans="1:6" ht="12.75" customHeight="1">
      <c r="A724" s="70">
        <v>65264</v>
      </c>
      <c r="B724" s="65" t="s">
        <v>1383</v>
      </c>
      <c r="C724" s="278" t="s">
        <v>1384</v>
      </c>
      <c r="D724" s="192">
        <v>0</v>
      </c>
      <c r="E724" s="192">
        <v>55544</v>
      </c>
      <c r="F724" s="71" t="str">
        <f t="shared" si="167"/>
        <v>-</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0</v>
      </c>
      <c r="E726" s="192">
        <v>0</v>
      </c>
      <c r="F726" s="71" t="str">
        <f t="shared" si="167"/>
        <v>-</v>
      </c>
    </row>
    <row r="727" spans="1:6" ht="22.8">
      <c r="A727" s="70">
        <v>66341</v>
      </c>
      <c r="B727" s="65" t="s">
        <v>1389</v>
      </c>
      <c r="C727" s="277">
        <v>66341</v>
      </c>
      <c r="D727" s="192">
        <v>0</v>
      </c>
      <c r="E727" s="192">
        <v>0</v>
      </c>
      <c r="F727" s="71" t="str">
        <f t="shared" si="167"/>
        <v>-</v>
      </c>
    </row>
    <row r="728" spans="1:6" ht="22.8">
      <c r="A728" s="70">
        <v>66342</v>
      </c>
      <c r="B728" s="65" t="s">
        <v>1390</v>
      </c>
      <c r="C728" s="277">
        <v>66342</v>
      </c>
      <c r="D728" s="192">
        <v>0</v>
      </c>
      <c r="E728" s="192">
        <v>0</v>
      </c>
      <c r="F728" s="71" t="str">
        <f t="shared" si="167"/>
        <v>-</v>
      </c>
    </row>
    <row r="729" spans="1:6" ht="12">
      <c r="A729" s="70">
        <v>66343</v>
      </c>
      <c r="B729" s="65" t="s">
        <v>1391</v>
      </c>
      <c r="C729" s="277">
        <v>66343</v>
      </c>
      <c r="D729" s="192">
        <v>0</v>
      </c>
      <c r="E729" s="192">
        <v>0</v>
      </c>
      <c r="F729" s="71" t="str">
        <f t="shared" si="167"/>
        <v>-</v>
      </c>
    </row>
    <row r="730" spans="1:6" ht="22.8">
      <c r="A730" s="70">
        <v>66344</v>
      </c>
      <c r="B730" s="65" t="s">
        <v>1392</v>
      </c>
      <c r="C730" s="277">
        <v>66344</v>
      </c>
      <c r="D730" s="192">
        <v>0</v>
      </c>
      <c r="E730" s="192">
        <v>0</v>
      </c>
      <c r="F730" s="71" t="str">
        <f t="shared" si="167"/>
        <v>-</v>
      </c>
    </row>
    <row r="731" spans="1:6" ht="12">
      <c r="A731" s="70">
        <v>66345</v>
      </c>
      <c r="B731" s="65" t="s">
        <v>1393</v>
      </c>
      <c r="C731" s="277">
        <v>66345</v>
      </c>
      <c r="D731" s="192">
        <v>0</v>
      </c>
      <c r="E731" s="192">
        <v>0</v>
      </c>
      <c r="F731" s="71" t="str">
        <f t="shared" si="167"/>
        <v>-</v>
      </c>
    </row>
    <row r="732" spans="1:6" ht="12.75" customHeight="1">
      <c r="A732" s="70">
        <v>31214</v>
      </c>
      <c r="B732" s="65" t="s">
        <v>1394</v>
      </c>
      <c r="C732" s="278" t="s">
        <v>1395</v>
      </c>
      <c r="D732" s="192">
        <v>0</v>
      </c>
      <c r="E732" s="192">
        <v>0</v>
      </c>
      <c r="F732" s="71" t="str">
        <f t="shared" si="167"/>
        <v>-</v>
      </c>
    </row>
    <row r="733" spans="1:6" ht="12.75" customHeight="1">
      <c r="A733" s="70">
        <v>31215</v>
      </c>
      <c r="B733" s="65" t="s">
        <v>1396</v>
      </c>
      <c r="C733" s="278" t="s">
        <v>1397</v>
      </c>
      <c r="D733" s="192">
        <v>441.44</v>
      </c>
      <c r="E733" s="192">
        <v>882.88</v>
      </c>
      <c r="F733" s="71">
        <f t="shared" si="167"/>
        <v>200</v>
      </c>
    </row>
    <row r="734" spans="1:6" ht="12.75" customHeight="1">
      <c r="A734" s="70">
        <v>32121</v>
      </c>
      <c r="B734" s="65" t="s">
        <v>1398</v>
      </c>
      <c r="C734" s="278" t="s">
        <v>1399</v>
      </c>
      <c r="D734" s="192">
        <v>11675.05</v>
      </c>
      <c r="E734" s="192">
        <v>11782.71</v>
      </c>
      <c r="F734" s="71">
        <f t="shared" si="167"/>
        <v>100.92213737842664</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959.42</v>
      </c>
      <c r="E736" s="194">
        <v>4072.99</v>
      </c>
      <c r="F736" s="45">
        <f t="shared" si="167"/>
        <v>424.52627629192642</v>
      </c>
    </row>
    <row r="737" spans="1:6" ht="12.75" customHeight="1">
      <c r="A737" s="63" t="s">
        <v>1404</v>
      </c>
      <c r="B737" s="64" t="s">
        <v>1405</v>
      </c>
      <c r="C737" s="247" t="s">
        <v>1404</v>
      </c>
      <c r="D737" s="194">
        <v>693.81</v>
      </c>
      <c r="E737" s="194">
        <v>1052.5</v>
      </c>
      <c r="F737" s="45">
        <f t="shared" si="167"/>
        <v>151.69859183349911</v>
      </c>
    </row>
    <row r="738" spans="1:6" ht="12.75" customHeight="1">
      <c r="A738" s="63" t="s">
        <v>1406</v>
      </c>
      <c r="B738" s="64" t="s">
        <v>1407</v>
      </c>
      <c r="C738" s="247" t="s">
        <v>1406</v>
      </c>
      <c r="D738" s="194">
        <v>5076.37</v>
      </c>
      <c r="E738" s="194">
        <v>2986.11</v>
      </c>
      <c r="F738" s="45">
        <f t="shared" si="167"/>
        <v>58.823726402921771</v>
      </c>
    </row>
    <row r="739" spans="1:6" ht="12.75" customHeight="1">
      <c r="A739" s="70" t="s">
        <v>1408</v>
      </c>
      <c r="B739" s="65" t="s">
        <v>1409</v>
      </c>
      <c r="C739" s="278" t="s">
        <v>1408</v>
      </c>
      <c r="D739" s="192">
        <v>0</v>
      </c>
      <c r="E739" s="192">
        <v>0</v>
      </c>
      <c r="F739" s="71" t="str">
        <f t="shared" si="167"/>
        <v>-</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3518.59</v>
      </c>
      <c r="E741" s="192">
        <v>4353.38</v>
      </c>
      <c r="F741" s="71">
        <f t="shared" ref="F741:F1006" si="169">IF(D741&lt;&gt;0,IF(E741/D741&gt;=100,"&gt;&gt;100",E741/D741*100),"-")</f>
        <v>123.7251285315993</v>
      </c>
    </row>
    <row r="742" spans="1:6" ht="12.75" customHeight="1">
      <c r="A742" s="70" t="s">
        <v>1414</v>
      </c>
      <c r="B742" s="65" t="s">
        <v>1415</v>
      </c>
      <c r="C742" s="278" t="s">
        <v>1414</v>
      </c>
      <c r="D742" s="192">
        <v>0</v>
      </c>
      <c r="E742" s="192">
        <v>0</v>
      </c>
      <c r="F742" s="71" t="str">
        <f t="shared" si="169"/>
        <v>-</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0</v>
      </c>
      <c r="E744" s="192">
        <v>0</v>
      </c>
      <c r="F744" s="71" t="str">
        <f t="shared" si="170"/>
        <v>-</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0</v>
      </c>
      <c r="E757" s="194">
        <v>0</v>
      </c>
      <c r="F757" s="45" t="str">
        <f t="shared" si="169"/>
        <v>-</v>
      </c>
    </row>
    <row r="758" spans="1:6" ht="12.75" customHeight="1">
      <c r="A758" s="63">
        <v>34223</v>
      </c>
      <c r="B758" s="64" t="s">
        <v>1446</v>
      </c>
      <c r="C758" s="247" t="s">
        <v>1447</v>
      </c>
      <c r="D758" s="194">
        <v>0</v>
      </c>
      <c r="E758" s="194">
        <v>0</v>
      </c>
      <c r="F758" s="45" t="str">
        <f t="shared" si="169"/>
        <v>-</v>
      </c>
    </row>
    <row r="759" spans="1:6" ht="12">
      <c r="A759" s="63">
        <v>34224</v>
      </c>
      <c r="B759" s="64" t="s">
        <v>1448</v>
      </c>
      <c r="C759" s="247" t="s">
        <v>1449</v>
      </c>
      <c r="D759" s="194">
        <v>0</v>
      </c>
      <c r="E759" s="194">
        <v>0</v>
      </c>
      <c r="F759" s="45" t="str">
        <f t="shared" si="169"/>
        <v>-</v>
      </c>
    </row>
    <row r="760" spans="1:6" ht="12">
      <c r="A760" s="63">
        <v>34233</v>
      </c>
      <c r="B760" s="64" t="s">
        <v>1450</v>
      </c>
      <c r="C760" s="247" t="s">
        <v>1451</v>
      </c>
      <c r="D760" s="194">
        <v>0</v>
      </c>
      <c r="E760" s="194">
        <v>3926.71</v>
      </c>
      <c r="F760" s="45" t="str">
        <f t="shared" si="169"/>
        <v>-</v>
      </c>
    </row>
    <row r="761" spans="1:6" ht="22.8">
      <c r="A761" s="63">
        <v>34234</v>
      </c>
      <c r="B761" s="183" t="s">
        <v>1452</v>
      </c>
      <c r="C761" s="247" t="s">
        <v>1453</v>
      </c>
      <c r="D761" s="194">
        <v>0</v>
      </c>
      <c r="E761" s="194">
        <v>0</v>
      </c>
      <c r="F761" s="45" t="str">
        <f t="shared" si="169"/>
        <v>-</v>
      </c>
    </row>
    <row r="762" spans="1:6" ht="22.8">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2.8">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2.8">
      <c r="A774" s="70">
        <v>34286</v>
      </c>
      <c r="B774" s="182" t="s">
        <v>1478</v>
      </c>
      <c r="C774" s="278" t="s">
        <v>1479</v>
      </c>
      <c r="D774" s="192">
        <v>0</v>
      </c>
      <c r="E774" s="192">
        <v>0</v>
      </c>
      <c r="F774" s="71" t="str">
        <f t="shared" si="169"/>
        <v>-</v>
      </c>
    </row>
    <row r="775" spans="1:6" ht="12">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v>
      </c>
      <c r="E778" s="192">
        <v>0</v>
      </c>
      <c r="F778" s="71" t="str">
        <f t="shared" si="169"/>
        <v>-</v>
      </c>
    </row>
    <row r="779" spans="1:6" ht="12.75" customHeight="1">
      <c r="A779" s="70">
        <v>36313</v>
      </c>
      <c r="B779" s="65" t="s">
        <v>1488</v>
      </c>
      <c r="C779" s="278" t="s">
        <v>1489</v>
      </c>
      <c r="D779" s="192">
        <v>7581.47</v>
      </c>
      <c r="E779" s="192">
        <v>7814.76</v>
      </c>
      <c r="F779" s="71">
        <f t="shared" si="169"/>
        <v>103.07710773768149</v>
      </c>
    </row>
    <row r="780" spans="1:6" ht="12.75" customHeight="1">
      <c r="A780" s="70">
        <v>36314</v>
      </c>
      <c r="B780" s="65" t="s">
        <v>1490</v>
      </c>
      <c r="C780" s="278" t="s">
        <v>1491</v>
      </c>
      <c r="D780" s="192">
        <v>1802.64</v>
      </c>
      <c r="E780" s="192">
        <v>2901.14</v>
      </c>
      <c r="F780" s="71">
        <f t="shared" si="169"/>
        <v>160.93840145564283</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2">
      <c r="A785" s="70">
        <v>36319</v>
      </c>
      <c r="B785" s="182" t="s">
        <v>1500</v>
      </c>
      <c r="C785" s="278" t="s">
        <v>1501</v>
      </c>
      <c r="D785" s="192">
        <v>0</v>
      </c>
      <c r="E785" s="192">
        <v>0</v>
      </c>
      <c r="F785" s="71" t="str">
        <f t="shared" si="169"/>
        <v>-</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0</v>
      </c>
      <c r="E788" s="192">
        <v>0</v>
      </c>
      <c r="F788" s="71" t="str">
        <f t="shared" si="169"/>
        <v>-</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12">
      <c r="A791" s="70">
        <v>36328</v>
      </c>
      <c r="B791" s="65" t="s">
        <v>1512</v>
      </c>
      <c r="C791" s="278" t="s">
        <v>1513</v>
      </c>
      <c r="D791" s="192">
        <v>0</v>
      </c>
      <c r="E791" s="192">
        <v>0</v>
      </c>
      <c r="F791" s="71" t="str">
        <f t="shared" si="169"/>
        <v>-</v>
      </c>
    </row>
    <row r="792" spans="1:6" ht="12">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2.8">
      <c r="A797" s="70" t="s">
        <v>1524</v>
      </c>
      <c r="B797" s="182" t="s">
        <v>1525</v>
      </c>
      <c r="C797" s="277" t="s">
        <v>1524</v>
      </c>
      <c r="D797" s="192">
        <v>0</v>
      </c>
      <c r="E797" s="192">
        <v>0</v>
      </c>
      <c r="F797" s="71" t="str">
        <f t="shared" si="169"/>
        <v>-</v>
      </c>
    </row>
    <row r="798" spans="1:6" ht="12">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12">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12">
      <c r="A803" s="63" t="s">
        <v>1536</v>
      </c>
      <c r="B803" s="244" t="s">
        <v>1537</v>
      </c>
      <c r="C803" s="248" t="s">
        <v>1536</v>
      </c>
      <c r="D803" s="194">
        <v>0</v>
      </c>
      <c r="E803" s="194">
        <v>0</v>
      </c>
      <c r="F803" s="45" t="str">
        <f t="shared" si="169"/>
        <v>-</v>
      </c>
    </row>
    <row r="804" spans="1:6" ht="22.8">
      <c r="A804" s="70" t="s">
        <v>1538</v>
      </c>
      <c r="B804" s="182" t="s">
        <v>1539</v>
      </c>
      <c r="C804" s="277" t="s">
        <v>1538</v>
      </c>
      <c r="D804" s="192">
        <v>0</v>
      </c>
      <c r="E804" s="192">
        <v>0</v>
      </c>
      <c r="F804" s="71" t="str">
        <f t="shared" si="169"/>
        <v>-</v>
      </c>
    </row>
    <row r="805" spans="1:6" ht="22.8">
      <c r="A805" s="70" t="s">
        <v>1540</v>
      </c>
      <c r="B805" s="182" t="s">
        <v>1541</v>
      </c>
      <c r="C805" s="277" t="s">
        <v>1540</v>
      </c>
      <c r="D805" s="192">
        <v>0</v>
      </c>
      <c r="E805" s="192">
        <v>0</v>
      </c>
      <c r="F805" s="71" t="str">
        <f t="shared" si="169"/>
        <v>-</v>
      </c>
    </row>
    <row r="806" spans="1:6" ht="12">
      <c r="A806" s="70">
        <v>36511</v>
      </c>
      <c r="B806" s="182" t="s">
        <v>1542</v>
      </c>
      <c r="C806" s="277">
        <v>36511</v>
      </c>
      <c r="D806" s="192">
        <v>0</v>
      </c>
      <c r="E806" s="192">
        <v>0</v>
      </c>
      <c r="F806" s="71" t="str">
        <f t="shared" ref="F806:F814" si="171">IF(D806&lt;&gt;0,IF(E806/D806&gt;=100,"&gt;&gt;100",E806/D806*100),"-")</f>
        <v>-</v>
      </c>
    </row>
    <row r="807" spans="1:6" ht="12">
      <c r="A807" s="70" t="s">
        <v>1543</v>
      </c>
      <c r="B807" s="182" t="s">
        <v>1544</v>
      </c>
      <c r="C807" s="277" t="s">
        <v>1543</v>
      </c>
      <c r="D807" s="192">
        <v>0</v>
      </c>
      <c r="E807" s="192">
        <v>0</v>
      </c>
      <c r="F807" s="71" t="str">
        <f t="shared" si="171"/>
        <v>-</v>
      </c>
    </row>
    <row r="808" spans="1:6" ht="12">
      <c r="A808" s="70" t="s">
        <v>1545</v>
      </c>
      <c r="B808" s="182" t="s">
        <v>1546</v>
      </c>
      <c r="C808" s="277" t="s">
        <v>1545</v>
      </c>
      <c r="D808" s="192">
        <v>0</v>
      </c>
      <c r="E808" s="192">
        <v>0</v>
      </c>
      <c r="F808" s="71" t="str">
        <f t="shared" si="171"/>
        <v>-</v>
      </c>
    </row>
    <row r="809" spans="1:6" ht="22.8">
      <c r="A809" s="70" t="s">
        <v>1547</v>
      </c>
      <c r="B809" s="182" t="s">
        <v>1548</v>
      </c>
      <c r="C809" s="277" t="s">
        <v>1547</v>
      </c>
      <c r="D809" s="192">
        <v>0</v>
      </c>
      <c r="E809" s="192">
        <v>0</v>
      </c>
      <c r="F809" s="71" t="str">
        <f t="shared" si="171"/>
        <v>-</v>
      </c>
    </row>
    <row r="810" spans="1:6" ht="12">
      <c r="A810" s="70" t="s">
        <v>1549</v>
      </c>
      <c r="B810" s="182" t="s">
        <v>1550</v>
      </c>
      <c r="C810" s="277" t="s">
        <v>1549</v>
      </c>
      <c r="D810" s="192">
        <v>0</v>
      </c>
      <c r="E810" s="192">
        <v>0</v>
      </c>
      <c r="F810" s="71" t="str">
        <f t="shared" si="171"/>
        <v>-</v>
      </c>
    </row>
    <row r="811" spans="1:6" ht="12">
      <c r="A811" s="70" t="s">
        <v>1551</v>
      </c>
      <c r="B811" s="182" t="s">
        <v>1552</v>
      </c>
      <c r="C811" s="277" t="s">
        <v>1551</v>
      </c>
      <c r="D811" s="192">
        <v>0</v>
      </c>
      <c r="E811" s="192">
        <v>0</v>
      </c>
      <c r="F811" s="71" t="str">
        <f t="shared" si="171"/>
        <v>-</v>
      </c>
    </row>
    <row r="812" spans="1:6" ht="12">
      <c r="A812" s="70" t="s">
        <v>1553</v>
      </c>
      <c r="B812" s="182" t="s">
        <v>1554</v>
      </c>
      <c r="C812" s="277" t="s">
        <v>1553</v>
      </c>
      <c r="D812" s="192">
        <v>0</v>
      </c>
      <c r="E812" s="192">
        <v>0</v>
      </c>
      <c r="F812" s="71" t="str">
        <f t="shared" si="171"/>
        <v>-</v>
      </c>
    </row>
    <row r="813" spans="1:6" ht="12">
      <c r="A813" s="70" t="s">
        <v>1555</v>
      </c>
      <c r="B813" s="182" t="s">
        <v>1556</v>
      </c>
      <c r="C813" s="277" t="s">
        <v>1555</v>
      </c>
      <c r="D813" s="192">
        <v>0</v>
      </c>
      <c r="E813" s="192">
        <v>0</v>
      </c>
      <c r="F813" s="71" t="str">
        <f t="shared" si="171"/>
        <v>-</v>
      </c>
    </row>
    <row r="814" spans="1:6" ht="12">
      <c r="A814" s="70" t="s">
        <v>1557</v>
      </c>
      <c r="B814" s="182" t="s">
        <v>1558</v>
      </c>
      <c r="C814" s="277" t="s">
        <v>1557</v>
      </c>
      <c r="D814" s="192">
        <v>0</v>
      </c>
      <c r="E814" s="192">
        <v>0</v>
      </c>
      <c r="F814" s="71" t="str">
        <f t="shared" si="171"/>
        <v>-</v>
      </c>
    </row>
    <row r="815" spans="1:6" ht="22.8">
      <c r="A815" s="70" t="s">
        <v>1559</v>
      </c>
      <c r="B815" s="182" t="s">
        <v>1560</v>
      </c>
      <c r="C815" s="277" t="s">
        <v>1559</v>
      </c>
      <c r="D815" s="192">
        <v>0</v>
      </c>
      <c r="E815" s="192">
        <v>0</v>
      </c>
      <c r="F815" s="71" t="str">
        <f t="shared" si="169"/>
        <v>-</v>
      </c>
    </row>
    <row r="816" spans="1:6" ht="12">
      <c r="A816" s="70" t="s">
        <v>1561</v>
      </c>
      <c r="B816" s="182" t="s">
        <v>1562</v>
      </c>
      <c r="C816" s="277" t="s">
        <v>1561</v>
      </c>
      <c r="D816" s="192">
        <v>0</v>
      </c>
      <c r="E816" s="192">
        <v>0</v>
      </c>
      <c r="F816" s="71" t="str">
        <f t="shared" si="169"/>
        <v>-</v>
      </c>
    </row>
    <row r="817" spans="1:6" ht="22.8">
      <c r="A817" s="70" t="s">
        <v>1563</v>
      </c>
      <c r="B817" s="65" t="s">
        <v>1564</v>
      </c>
      <c r="C817" s="278" t="s">
        <v>1563</v>
      </c>
      <c r="D817" s="192">
        <v>0</v>
      </c>
      <c r="E817" s="192">
        <v>0</v>
      </c>
      <c r="F817" s="71" t="str">
        <f t="shared" si="169"/>
        <v>-</v>
      </c>
    </row>
    <row r="818" spans="1:6" ht="22.8">
      <c r="A818" s="70" t="s">
        <v>1565</v>
      </c>
      <c r="B818" s="65" t="s">
        <v>1566</v>
      </c>
      <c r="C818" s="278" t="s">
        <v>1565</v>
      </c>
      <c r="D818" s="192">
        <v>0</v>
      </c>
      <c r="E818" s="192">
        <v>0</v>
      </c>
      <c r="F818" s="71" t="str">
        <f t="shared" si="169"/>
        <v>-</v>
      </c>
    </row>
    <row r="819" spans="1:6" ht="22.8">
      <c r="A819" s="70" t="s">
        <v>1567</v>
      </c>
      <c r="B819" s="65" t="s">
        <v>1568</v>
      </c>
      <c r="C819" s="278" t="s">
        <v>1567</v>
      </c>
      <c r="D819" s="192">
        <v>0</v>
      </c>
      <c r="E819" s="192">
        <v>0</v>
      </c>
      <c r="F819" s="71" t="str">
        <f t="shared" si="169"/>
        <v>-</v>
      </c>
    </row>
    <row r="820" spans="1:6" ht="22.8">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2.8">
      <c r="A824" s="70" t="s">
        <v>1577</v>
      </c>
      <c r="B824" s="65" t="s">
        <v>1578</v>
      </c>
      <c r="C824" s="278" t="s">
        <v>1577</v>
      </c>
      <c r="D824" s="192">
        <v>0</v>
      </c>
      <c r="E824" s="192">
        <v>0</v>
      </c>
      <c r="F824" s="71" t="str">
        <f t="shared" si="169"/>
        <v>-</v>
      </c>
    </row>
    <row r="825" spans="1:6" ht="22.8">
      <c r="A825" s="70" t="s">
        <v>1579</v>
      </c>
      <c r="B825" s="65" t="s">
        <v>1580</v>
      </c>
      <c r="C825" s="278" t="s">
        <v>1579</v>
      </c>
      <c r="D825" s="192">
        <v>0</v>
      </c>
      <c r="E825" s="192">
        <v>0</v>
      </c>
      <c r="F825" s="71" t="str">
        <f t="shared" si="169"/>
        <v>-</v>
      </c>
    </row>
    <row r="826" spans="1:6" ht="22.8">
      <c r="A826" s="70" t="s">
        <v>1581</v>
      </c>
      <c r="B826" s="65" t="s">
        <v>1582</v>
      </c>
      <c r="C826" s="278" t="s">
        <v>1581</v>
      </c>
      <c r="D826" s="192">
        <v>0</v>
      </c>
      <c r="E826" s="192">
        <v>0</v>
      </c>
      <c r="F826" s="71" t="str">
        <f t="shared" si="169"/>
        <v>-</v>
      </c>
    </row>
    <row r="827" spans="1:6" ht="22.8">
      <c r="A827" s="70" t="s">
        <v>1583</v>
      </c>
      <c r="B827" s="65" t="s">
        <v>1584</v>
      </c>
      <c r="C827" s="278" t="s">
        <v>1583</v>
      </c>
      <c r="D827" s="192">
        <v>0</v>
      </c>
      <c r="E827" s="192">
        <v>0</v>
      </c>
      <c r="F827" s="71" t="str">
        <f t="shared" si="169"/>
        <v>-</v>
      </c>
    </row>
    <row r="828" spans="1:6" ht="22.8">
      <c r="A828" s="70" t="s">
        <v>1585</v>
      </c>
      <c r="B828" s="65" t="s">
        <v>1586</v>
      </c>
      <c r="C828" s="278" t="s">
        <v>1585</v>
      </c>
      <c r="D828" s="192">
        <v>0</v>
      </c>
      <c r="E828" s="192">
        <v>0</v>
      </c>
      <c r="F828" s="71" t="str">
        <f t="shared" si="169"/>
        <v>-</v>
      </c>
    </row>
    <row r="829" spans="1:6" ht="22.8">
      <c r="A829" s="70" t="s">
        <v>1587</v>
      </c>
      <c r="B829" s="65" t="s">
        <v>1588</v>
      </c>
      <c r="C829" s="278" t="s">
        <v>1587</v>
      </c>
      <c r="D829" s="192">
        <v>0</v>
      </c>
      <c r="E829" s="192">
        <v>0</v>
      </c>
      <c r="F829" s="71" t="str">
        <f t="shared" si="169"/>
        <v>-</v>
      </c>
    </row>
    <row r="830" spans="1:6" ht="12">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2.8">
      <c r="A833" s="70" t="s">
        <v>1595</v>
      </c>
      <c r="B833" s="65" t="s">
        <v>1596</v>
      </c>
      <c r="C833" s="278" t="s">
        <v>1595</v>
      </c>
      <c r="D833" s="192">
        <v>0</v>
      </c>
      <c r="E833" s="192">
        <v>0</v>
      </c>
      <c r="F833" s="71" t="str">
        <f t="shared" si="169"/>
        <v>-</v>
      </c>
    </row>
    <row r="834" spans="1:6" ht="22.8">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0</v>
      </c>
      <c r="E843" s="194">
        <v>300</v>
      </c>
      <c r="F843" s="45" t="str">
        <f t="shared" si="169"/>
        <v>-</v>
      </c>
    </row>
    <row r="844" spans="1:6" ht="12.75" customHeight="1">
      <c r="A844" s="63" t="s">
        <v>1617</v>
      </c>
      <c r="B844" s="64" t="s">
        <v>1618</v>
      </c>
      <c r="C844" s="247" t="s">
        <v>1617</v>
      </c>
      <c r="D844" s="194">
        <v>0</v>
      </c>
      <c r="E844" s="194">
        <v>0</v>
      </c>
      <c r="F844" s="45" t="str">
        <f t="shared" si="169"/>
        <v>-</v>
      </c>
    </row>
    <row r="845" spans="1:6" ht="12.75" customHeight="1">
      <c r="A845" s="63" t="s">
        <v>1619</v>
      </c>
      <c r="B845" s="64" t="s">
        <v>1620</v>
      </c>
      <c r="C845" s="247" t="s">
        <v>1619</v>
      </c>
      <c r="D845" s="194">
        <v>0</v>
      </c>
      <c r="E845" s="194">
        <v>0</v>
      </c>
      <c r="F845" s="45" t="str">
        <f t="shared" si="169"/>
        <v>-</v>
      </c>
    </row>
    <row r="846" spans="1:6" ht="12.75" customHeight="1">
      <c r="A846" s="63">
        <v>37215</v>
      </c>
      <c r="B846" s="64" t="s">
        <v>1621</v>
      </c>
      <c r="C846" s="247" t="s">
        <v>1622</v>
      </c>
      <c r="D846" s="194">
        <v>1740</v>
      </c>
      <c r="E846" s="194">
        <v>960</v>
      </c>
      <c r="F846" s="45">
        <f t="shared" si="169"/>
        <v>55.172413793103445</v>
      </c>
    </row>
    <row r="847" spans="1:6" ht="22.8">
      <c r="A847" s="63">
        <v>37216</v>
      </c>
      <c r="B847" s="183" t="s">
        <v>1623</v>
      </c>
      <c r="C847" s="247" t="s">
        <v>1624</v>
      </c>
      <c r="D847" s="194">
        <v>0</v>
      </c>
      <c r="E847" s="194">
        <v>0</v>
      </c>
      <c r="F847" s="45" t="str">
        <f t="shared" si="169"/>
        <v>-</v>
      </c>
    </row>
    <row r="848" spans="1:6" ht="12.75" customHeight="1">
      <c r="A848" s="63">
        <v>37217</v>
      </c>
      <c r="B848" s="64" t="s">
        <v>1625</v>
      </c>
      <c r="C848" s="247" t="s">
        <v>1626</v>
      </c>
      <c r="D848" s="194">
        <v>3200</v>
      </c>
      <c r="E848" s="194">
        <v>7020.72</v>
      </c>
      <c r="F848" s="45">
        <f t="shared" si="169"/>
        <v>219.39750000000001</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3720</v>
      </c>
      <c r="E850" s="194">
        <v>4480</v>
      </c>
      <c r="F850" s="45">
        <f t="shared" si="169"/>
        <v>120.43010752688173</v>
      </c>
    </row>
    <row r="851" spans="1:6" ht="12.75" customHeight="1">
      <c r="A851" s="63">
        <v>37221</v>
      </c>
      <c r="B851" s="64" t="s">
        <v>1631</v>
      </c>
      <c r="C851" s="247" t="s">
        <v>1632</v>
      </c>
      <c r="D851" s="194">
        <v>14316.34</v>
      </c>
      <c r="E851" s="194">
        <v>8779.6</v>
      </c>
      <c r="F851" s="45">
        <f t="shared" si="169"/>
        <v>61.325729900239864</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3273.96</v>
      </c>
      <c r="E853" s="194">
        <v>2049.9699999999998</v>
      </c>
      <c r="F853" s="45">
        <f t="shared" si="169"/>
        <v>62.614387469608666</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7925.58</v>
      </c>
      <c r="E855" s="194">
        <v>564</v>
      </c>
      <c r="F855" s="45">
        <f t="shared" si="169"/>
        <v>7.1161984359504284</v>
      </c>
    </row>
    <row r="856" spans="1:6" ht="12.75" customHeight="1">
      <c r="A856" s="63">
        <v>38117</v>
      </c>
      <c r="B856" s="64" t="s">
        <v>1640</v>
      </c>
      <c r="C856" s="247" t="s">
        <v>1641</v>
      </c>
      <c r="D856" s="194">
        <v>0</v>
      </c>
      <c r="E856" s="194">
        <v>0</v>
      </c>
      <c r="F856" s="45" t="str">
        <f t="shared" si="169"/>
        <v>-</v>
      </c>
    </row>
    <row r="857" spans="1:6" ht="12.75" customHeight="1">
      <c r="A857" s="63">
        <v>38612</v>
      </c>
      <c r="B857" s="64" t="s">
        <v>1642</v>
      </c>
      <c r="C857" s="247" t="s">
        <v>1643</v>
      </c>
      <c r="D857" s="194">
        <v>0</v>
      </c>
      <c r="E857" s="194">
        <v>0</v>
      </c>
      <c r="F857" s="45" t="str">
        <f t="shared" si="169"/>
        <v>-</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10480.879999999999</v>
      </c>
      <c r="E869" s="194">
        <v>4685.93</v>
      </c>
      <c r="F869" s="45">
        <f t="shared" si="169"/>
        <v>44.709318301516667</v>
      </c>
    </row>
    <row r="870" spans="1:6" ht="22.8">
      <c r="A870" s="63" t="s">
        <v>1668</v>
      </c>
      <c r="B870" s="64" t="s">
        <v>1669</v>
      </c>
      <c r="C870" s="248" t="s">
        <v>1668</v>
      </c>
      <c r="D870" s="194">
        <v>0</v>
      </c>
      <c r="E870" s="194">
        <v>0</v>
      </c>
      <c r="F870" s="45" t="str">
        <f t="shared" si="169"/>
        <v>-</v>
      </c>
    </row>
    <row r="871" spans="1:6" ht="22.8">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2.8">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12">
      <c r="A875" s="63">
        <v>81332</v>
      </c>
      <c r="B875" s="64" t="s">
        <v>1678</v>
      </c>
      <c r="C875" s="247" t="s">
        <v>1679</v>
      </c>
      <c r="D875" s="194">
        <v>0</v>
      </c>
      <c r="E875" s="194">
        <v>0</v>
      </c>
      <c r="F875" s="45" t="str">
        <f t="shared" si="169"/>
        <v>-</v>
      </c>
    </row>
    <row r="876" spans="1:6" ht="22.8">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2.8">
      <c r="A879" s="63">
        <v>81532</v>
      </c>
      <c r="B879" s="183" t="s">
        <v>1686</v>
      </c>
      <c r="C879" s="247" t="s">
        <v>1687</v>
      </c>
      <c r="D879" s="194">
        <v>0</v>
      </c>
      <c r="E879" s="194">
        <v>0</v>
      </c>
      <c r="F879" s="45" t="str">
        <f t="shared" si="169"/>
        <v>-</v>
      </c>
    </row>
    <row r="880" spans="1:6" ht="22.8">
      <c r="A880" s="63">
        <v>81542</v>
      </c>
      <c r="B880" s="183" t="s">
        <v>1688</v>
      </c>
      <c r="C880" s="247" t="s">
        <v>1689</v>
      </c>
      <c r="D880" s="194">
        <v>0</v>
      </c>
      <c r="E880" s="194">
        <v>0</v>
      </c>
      <c r="F880" s="45" t="str">
        <f t="shared" si="169"/>
        <v>-</v>
      </c>
    </row>
    <row r="881" spans="1:6" ht="22.8">
      <c r="A881" s="63">
        <v>81552</v>
      </c>
      <c r="B881" s="64" t="s">
        <v>1690</v>
      </c>
      <c r="C881" s="247" t="s">
        <v>1691</v>
      </c>
      <c r="D881" s="194">
        <v>0</v>
      </c>
      <c r="E881" s="194">
        <v>0</v>
      </c>
      <c r="F881" s="45" t="str">
        <f t="shared" si="169"/>
        <v>-</v>
      </c>
    </row>
    <row r="882" spans="1:6" ht="22.8">
      <c r="A882" s="63">
        <v>81631</v>
      </c>
      <c r="B882" s="183" t="s">
        <v>1692</v>
      </c>
      <c r="C882" s="247" t="s">
        <v>1693</v>
      </c>
      <c r="D882" s="194">
        <v>0</v>
      </c>
      <c r="E882" s="194">
        <v>0</v>
      </c>
      <c r="F882" s="45" t="str">
        <f t="shared" si="169"/>
        <v>-</v>
      </c>
    </row>
    <row r="883" spans="1:6" ht="22.8">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2.8">
      <c r="A896" s="70">
        <v>81761</v>
      </c>
      <c r="B896" s="182" t="s">
        <v>1720</v>
      </c>
      <c r="C896" s="278" t="s">
        <v>1721</v>
      </c>
      <c r="D896" s="192">
        <v>0</v>
      </c>
      <c r="E896" s="192">
        <v>0</v>
      </c>
      <c r="F896" s="71" t="str">
        <f t="shared" si="169"/>
        <v>-</v>
      </c>
    </row>
    <row r="897" spans="1:6" ht="22.8">
      <c r="A897" s="70">
        <v>81762</v>
      </c>
      <c r="B897" s="182" t="s">
        <v>1722</v>
      </c>
      <c r="C897" s="278" t="s">
        <v>1723</v>
      </c>
      <c r="D897" s="192">
        <v>0</v>
      </c>
      <c r="E897" s="192">
        <v>0</v>
      </c>
      <c r="F897" s="71" t="str">
        <f t="shared" si="169"/>
        <v>-</v>
      </c>
    </row>
    <row r="898" spans="1:6" ht="12">
      <c r="A898" s="70">
        <v>81771</v>
      </c>
      <c r="B898" s="65" t="s">
        <v>1724</v>
      </c>
      <c r="C898" s="278" t="s">
        <v>1725</v>
      </c>
      <c r="D898" s="192">
        <v>0</v>
      </c>
      <c r="E898" s="192">
        <v>0</v>
      </c>
      <c r="F898" s="71" t="str">
        <f t="shared" si="169"/>
        <v>-</v>
      </c>
    </row>
    <row r="899" spans="1:6" ht="12">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0</v>
      </c>
      <c r="E906" s="192">
        <v>0</v>
      </c>
      <c r="F906" s="71" t="str">
        <f t="shared" si="169"/>
        <v>-</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12">
      <c r="A909" s="70">
        <v>84242</v>
      </c>
      <c r="B909" s="65" t="s">
        <v>1746</v>
      </c>
      <c r="C909" s="278" t="s">
        <v>1747</v>
      </c>
      <c r="D909" s="192">
        <v>0</v>
      </c>
      <c r="E909" s="192">
        <v>0</v>
      </c>
      <c r="F909" s="71" t="str">
        <f t="shared" si="169"/>
        <v>-</v>
      </c>
    </row>
    <row r="910" spans="1:6" ht="12">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12">
      <c r="A912" s="70">
        <v>84431</v>
      </c>
      <c r="B912" s="65" t="s">
        <v>1752</v>
      </c>
      <c r="C912" s="278" t="s">
        <v>1753</v>
      </c>
      <c r="D912" s="192">
        <v>0</v>
      </c>
      <c r="E912" s="192">
        <v>0</v>
      </c>
      <c r="F912" s="71" t="str">
        <f t="shared" si="169"/>
        <v>-</v>
      </c>
    </row>
    <row r="913" spans="1:6" ht="12">
      <c r="A913" s="70">
        <v>84432</v>
      </c>
      <c r="B913" s="65" t="s">
        <v>1754</v>
      </c>
      <c r="C913" s="278" t="s">
        <v>1755</v>
      </c>
      <c r="D913" s="192">
        <v>0</v>
      </c>
      <c r="E913" s="192">
        <v>500000</v>
      </c>
      <c r="F913" s="71" t="str">
        <f t="shared" si="169"/>
        <v>-</v>
      </c>
    </row>
    <row r="914" spans="1:6" ht="12">
      <c r="A914" s="70" t="s">
        <v>1756</v>
      </c>
      <c r="B914" s="65" t="s">
        <v>1757</v>
      </c>
      <c r="C914" s="278" t="s">
        <v>1756</v>
      </c>
      <c r="D914" s="192">
        <v>0</v>
      </c>
      <c r="E914" s="192">
        <v>0</v>
      </c>
      <c r="F914" s="71" t="str">
        <f t="shared" si="169"/>
        <v>-</v>
      </c>
    </row>
    <row r="915" spans="1:6" ht="22.8">
      <c r="A915" s="70">
        <v>84442</v>
      </c>
      <c r="B915" s="65" t="s">
        <v>1758</v>
      </c>
      <c r="C915" s="278" t="s">
        <v>1759</v>
      </c>
      <c r="D915" s="192">
        <v>0</v>
      </c>
      <c r="E915" s="192">
        <v>0</v>
      </c>
      <c r="F915" s="71" t="str">
        <f t="shared" si="169"/>
        <v>-</v>
      </c>
    </row>
    <row r="916" spans="1:6" ht="22.8">
      <c r="A916" s="70">
        <v>84452</v>
      </c>
      <c r="B916" s="182" t="s">
        <v>1760</v>
      </c>
      <c r="C916" s="278" t="s">
        <v>1761</v>
      </c>
      <c r="D916" s="192">
        <v>0</v>
      </c>
      <c r="E916" s="192">
        <v>0</v>
      </c>
      <c r="F916" s="71" t="str">
        <f t="shared" si="169"/>
        <v>-</v>
      </c>
    </row>
    <row r="917" spans="1:6" ht="22.8">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2.8">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2.8">
      <c r="A937" s="70">
        <v>84761</v>
      </c>
      <c r="B937" s="182" t="s">
        <v>1802</v>
      </c>
      <c r="C937" s="278" t="s">
        <v>1803</v>
      </c>
      <c r="D937" s="192">
        <v>0</v>
      </c>
      <c r="E937" s="192">
        <v>0</v>
      </c>
      <c r="F937" s="71" t="str">
        <f t="shared" si="169"/>
        <v>-</v>
      </c>
    </row>
    <row r="938" spans="1:6" ht="22.8">
      <c r="A938" s="70">
        <v>84762</v>
      </c>
      <c r="B938" s="182" t="s">
        <v>1804</v>
      </c>
      <c r="C938" s="278" t="s">
        <v>1805</v>
      </c>
      <c r="D938" s="192">
        <v>0</v>
      </c>
      <c r="E938" s="192">
        <v>0</v>
      </c>
      <c r="F938" s="71" t="str">
        <f t="shared" si="169"/>
        <v>-</v>
      </c>
    </row>
    <row r="939" spans="1:6" ht="12">
      <c r="A939" s="70" t="s">
        <v>1806</v>
      </c>
      <c r="B939" s="65" t="s">
        <v>1807</v>
      </c>
      <c r="C939" s="278" t="s">
        <v>1806</v>
      </c>
      <c r="D939" s="192">
        <v>0</v>
      </c>
      <c r="E939" s="192">
        <v>0</v>
      </c>
      <c r="F939" s="71" t="str">
        <f t="shared" si="169"/>
        <v>-</v>
      </c>
    </row>
    <row r="940" spans="1:6" ht="12">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2.8">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12">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12">
      <c r="A948" s="63">
        <v>51532</v>
      </c>
      <c r="B948" s="64" t="s">
        <v>1824</v>
      </c>
      <c r="C948" s="247" t="s">
        <v>1825</v>
      </c>
      <c r="D948" s="194">
        <v>0</v>
      </c>
      <c r="E948" s="194">
        <v>0</v>
      </c>
      <c r="F948" s="45" t="str">
        <f t="shared" si="169"/>
        <v>-</v>
      </c>
    </row>
    <row r="949" spans="1:6" ht="22.8">
      <c r="A949" s="63">
        <v>51542</v>
      </c>
      <c r="B949" s="64" t="s">
        <v>1826</v>
      </c>
      <c r="C949" s="247" t="s">
        <v>1827</v>
      </c>
      <c r="D949" s="194">
        <v>0</v>
      </c>
      <c r="E949" s="194">
        <v>0</v>
      </c>
      <c r="F949" s="45" t="str">
        <f t="shared" si="169"/>
        <v>-</v>
      </c>
    </row>
    <row r="950" spans="1:6" ht="22.8">
      <c r="A950" s="63">
        <v>51552</v>
      </c>
      <c r="B950" s="183" t="s">
        <v>1828</v>
      </c>
      <c r="C950" s="247" t="s">
        <v>1829</v>
      </c>
      <c r="D950" s="194">
        <v>0</v>
      </c>
      <c r="E950" s="194">
        <v>0</v>
      </c>
      <c r="F950" s="45" t="str">
        <f t="shared" si="169"/>
        <v>-</v>
      </c>
    </row>
    <row r="951" spans="1:6" ht="12">
      <c r="A951" s="63">
        <v>51631</v>
      </c>
      <c r="B951" s="64" t="s">
        <v>1830</v>
      </c>
      <c r="C951" s="247" t="s">
        <v>1831</v>
      </c>
      <c r="D951" s="194">
        <v>0</v>
      </c>
      <c r="E951" s="194">
        <v>0</v>
      </c>
      <c r="F951" s="45" t="str">
        <f t="shared" si="169"/>
        <v>-</v>
      </c>
    </row>
    <row r="952" spans="1:6" ht="12">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2.8">
      <c r="A965" s="63">
        <v>51761</v>
      </c>
      <c r="B965" s="65" t="s">
        <v>1858</v>
      </c>
      <c r="C965" s="247" t="s">
        <v>1859</v>
      </c>
      <c r="D965" s="194">
        <v>0</v>
      </c>
      <c r="E965" s="194">
        <v>0</v>
      </c>
      <c r="F965" s="45" t="str">
        <f t="shared" si="169"/>
        <v>-</v>
      </c>
    </row>
    <row r="966" spans="1:6" ht="22.8">
      <c r="A966" s="70">
        <v>51762</v>
      </c>
      <c r="B966" s="65" t="s">
        <v>1860</v>
      </c>
      <c r="C966" s="278" t="s">
        <v>1861</v>
      </c>
      <c r="D966" s="192">
        <v>0</v>
      </c>
      <c r="E966" s="192">
        <v>0</v>
      </c>
      <c r="F966" s="71" t="str">
        <f t="shared" si="169"/>
        <v>-</v>
      </c>
    </row>
    <row r="967" spans="1:6" ht="12">
      <c r="A967" s="70">
        <v>51771</v>
      </c>
      <c r="B967" s="65" t="s">
        <v>1862</v>
      </c>
      <c r="C967" s="278" t="s">
        <v>1863</v>
      </c>
      <c r="D967" s="192">
        <v>0</v>
      </c>
      <c r="E967" s="192">
        <v>0</v>
      </c>
      <c r="F967" s="71" t="str">
        <f t="shared" si="169"/>
        <v>-</v>
      </c>
    </row>
    <row r="968" spans="1:6" ht="12">
      <c r="A968" s="70">
        <v>51772</v>
      </c>
      <c r="B968" s="65" t="s">
        <v>1864</v>
      </c>
      <c r="C968" s="278" t="s">
        <v>1865</v>
      </c>
      <c r="D968" s="192">
        <v>0</v>
      </c>
      <c r="E968" s="192">
        <v>0</v>
      </c>
      <c r="F968" s="71" t="str">
        <f t="shared" si="169"/>
        <v>-</v>
      </c>
    </row>
    <row r="969" spans="1:6" ht="12">
      <c r="A969" s="70">
        <v>54132</v>
      </c>
      <c r="B969" s="65" t="s">
        <v>1866</v>
      </c>
      <c r="C969" s="278" t="s">
        <v>1867</v>
      </c>
      <c r="D969" s="192">
        <v>0</v>
      </c>
      <c r="E969" s="192">
        <v>0</v>
      </c>
      <c r="F969" s="71" t="str">
        <f t="shared" si="169"/>
        <v>-</v>
      </c>
    </row>
    <row r="970" spans="1:6" ht="12">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12">
      <c r="A972" s="63">
        <v>54162</v>
      </c>
      <c r="B972" s="65" t="s">
        <v>1872</v>
      </c>
      <c r="C972" s="247" t="s">
        <v>1873</v>
      </c>
      <c r="D972" s="194">
        <v>0</v>
      </c>
      <c r="E972" s="194">
        <v>0</v>
      </c>
      <c r="F972" s="45" t="str">
        <f t="shared" si="169"/>
        <v>-</v>
      </c>
    </row>
    <row r="973" spans="1:6" ht="22.8">
      <c r="A973" s="63">
        <v>54221</v>
      </c>
      <c r="B973" s="182" t="s">
        <v>1874</v>
      </c>
      <c r="C973" s="247" t="s">
        <v>1875</v>
      </c>
      <c r="D973" s="194">
        <v>0</v>
      </c>
      <c r="E973" s="194">
        <v>0</v>
      </c>
      <c r="F973" s="45" t="str">
        <f t="shared" si="169"/>
        <v>-</v>
      </c>
    </row>
    <row r="974" spans="1:6" ht="22.8">
      <c r="A974" s="70">
        <v>54222</v>
      </c>
      <c r="B974" s="182" t="s">
        <v>1876</v>
      </c>
      <c r="C974" s="278" t="s">
        <v>1877</v>
      </c>
      <c r="D974" s="192">
        <v>0</v>
      </c>
      <c r="E974" s="192">
        <v>0</v>
      </c>
      <c r="F974" s="71" t="str">
        <f t="shared" si="169"/>
        <v>-</v>
      </c>
    </row>
    <row r="975" spans="1:6" ht="12">
      <c r="A975" s="70" t="s">
        <v>1878</v>
      </c>
      <c r="B975" s="65" t="s">
        <v>1879</v>
      </c>
      <c r="C975" s="278" t="s">
        <v>1878</v>
      </c>
      <c r="D975" s="192">
        <v>0</v>
      </c>
      <c r="E975" s="192">
        <v>0</v>
      </c>
      <c r="F975" s="71" t="str">
        <f t="shared" si="169"/>
        <v>-</v>
      </c>
    </row>
    <row r="976" spans="1:6" ht="22.8">
      <c r="A976" s="70">
        <v>54232</v>
      </c>
      <c r="B976" s="182" t="s">
        <v>1880</v>
      </c>
      <c r="C976" s="278" t="s">
        <v>1881</v>
      </c>
      <c r="D976" s="192">
        <v>0</v>
      </c>
      <c r="E976" s="192">
        <v>0</v>
      </c>
      <c r="F976" s="71" t="str">
        <f t="shared" si="169"/>
        <v>-</v>
      </c>
    </row>
    <row r="977" spans="1:6" ht="22.8">
      <c r="A977" s="70">
        <v>54242</v>
      </c>
      <c r="B977" s="65" t="s">
        <v>1882</v>
      </c>
      <c r="C977" s="278" t="s">
        <v>1883</v>
      </c>
      <c r="D977" s="192">
        <v>0</v>
      </c>
      <c r="E977" s="192">
        <v>0</v>
      </c>
      <c r="F977" s="71" t="str">
        <f t="shared" si="169"/>
        <v>-</v>
      </c>
    </row>
    <row r="978" spans="1:6" ht="22.8">
      <c r="A978" s="70" t="s">
        <v>1884</v>
      </c>
      <c r="B978" s="65" t="s">
        <v>1885</v>
      </c>
      <c r="C978" s="278" t="s">
        <v>1884</v>
      </c>
      <c r="D978" s="192">
        <v>0</v>
      </c>
      <c r="E978" s="192">
        <v>0</v>
      </c>
      <c r="F978" s="71" t="str">
        <f t="shared" si="169"/>
        <v>-</v>
      </c>
    </row>
    <row r="979" spans="1:6" ht="22.8">
      <c r="A979" s="70">
        <v>54312</v>
      </c>
      <c r="B979" s="182" t="s">
        <v>1886</v>
      </c>
      <c r="C979" s="278" t="s">
        <v>1887</v>
      </c>
      <c r="D979" s="192">
        <v>0</v>
      </c>
      <c r="E979" s="192">
        <v>0</v>
      </c>
      <c r="F979" s="71" t="str">
        <f t="shared" si="169"/>
        <v>-</v>
      </c>
    </row>
    <row r="980" spans="1:6" ht="22.8">
      <c r="A980" s="70">
        <v>54431</v>
      </c>
      <c r="B980" s="65" t="s">
        <v>1888</v>
      </c>
      <c r="C980" s="278" t="s">
        <v>1889</v>
      </c>
      <c r="D980" s="192">
        <v>0</v>
      </c>
      <c r="E980" s="192">
        <v>0</v>
      </c>
      <c r="F980" s="71" t="str">
        <f t="shared" si="169"/>
        <v>-</v>
      </c>
    </row>
    <row r="981" spans="1:6" ht="22.8">
      <c r="A981" s="70">
        <v>54432</v>
      </c>
      <c r="B981" s="65" t="s">
        <v>1890</v>
      </c>
      <c r="C981" s="278" t="s">
        <v>1891</v>
      </c>
      <c r="D981" s="192">
        <v>0</v>
      </c>
      <c r="E981" s="192">
        <v>0</v>
      </c>
      <c r="F981" s="71" t="str">
        <f t="shared" si="169"/>
        <v>-</v>
      </c>
    </row>
    <row r="982" spans="1:6" ht="22.8">
      <c r="A982" s="70" t="s">
        <v>1892</v>
      </c>
      <c r="B982" s="65" t="s">
        <v>1893</v>
      </c>
      <c r="C982" s="278" t="s">
        <v>1892</v>
      </c>
      <c r="D982" s="192">
        <v>0</v>
      </c>
      <c r="E982" s="192">
        <v>0</v>
      </c>
      <c r="F982" s="71" t="str">
        <f t="shared" si="169"/>
        <v>-</v>
      </c>
    </row>
    <row r="983" spans="1:6" ht="22.8">
      <c r="A983" s="70">
        <v>54442</v>
      </c>
      <c r="B983" s="65" t="s">
        <v>1894</v>
      </c>
      <c r="C983" s="278" t="s">
        <v>1895</v>
      </c>
      <c r="D983" s="192">
        <v>0</v>
      </c>
      <c r="E983" s="192">
        <v>0</v>
      </c>
      <c r="F983" s="71" t="str">
        <f t="shared" si="169"/>
        <v>-</v>
      </c>
    </row>
    <row r="984" spans="1:6" ht="22.8">
      <c r="A984" s="70">
        <v>54452</v>
      </c>
      <c r="B984" s="65" t="s">
        <v>1896</v>
      </c>
      <c r="C984" s="278" t="s">
        <v>1897</v>
      </c>
      <c r="D984" s="192">
        <v>0</v>
      </c>
      <c r="E984" s="192">
        <v>0</v>
      </c>
      <c r="F984" s="71" t="str">
        <f t="shared" si="169"/>
        <v>-</v>
      </c>
    </row>
    <row r="985" spans="1:6" ht="22.8">
      <c r="A985" s="70" t="s">
        <v>1898</v>
      </c>
      <c r="B985" s="65" t="s">
        <v>1899</v>
      </c>
      <c r="C985" s="278" t="s">
        <v>1898</v>
      </c>
      <c r="D985" s="192">
        <v>0</v>
      </c>
      <c r="E985" s="192">
        <v>0</v>
      </c>
      <c r="F985" s="71" t="str">
        <f t="shared" si="169"/>
        <v>-</v>
      </c>
    </row>
    <row r="986" spans="1:6" ht="12">
      <c r="A986" s="70">
        <v>54461</v>
      </c>
      <c r="B986" s="65" t="s">
        <v>1900</v>
      </c>
      <c r="C986" s="278" t="s">
        <v>1901</v>
      </c>
      <c r="D986" s="192">
        <v>0</v>
      </c>
      <c r="E986" s="192">
        <v>0</v>
      </c>
      <c r="F986" s="71" t="str">
        <f t="shared" si="169"/>
        <v>-</v>
      </c>
    </row>
    <row r="987" spans="1:6" ht="12">
      <c r="A987" s="70">
        <v>54462</v>
      </c>
      <c r="B987" s="65" t="s">
        <v>1902</v>
      </c>
      <c r="C987" s="278" t="s">
        <v>1903</v>
      </c>
      <c r="D987" s="192">
        <v>0</v>
      </c>
      <c r="E987" s="192">
        <v>0</v>
      </c>
      <c r="F987" s="71" t="str">
        <f t="shared" si="169"/>
        <v>-</v>
      </c>
    </row>
    <row r="988" spans="1:6" ht="12">
      <c r="A988" s="70" t="s">
        <v>1904</v>
      </c>
      <c r="B988" s="65" t="s">
        <v>1905</v>
      </c>
      <c r="C988" s="278" t="s">
        <v>1904</v>
      </c>
      <c r="D988" s="192">
        <v>0</v>
      </c>
      <c r="E988" s="192">
        <v>0</v>
      </c>
      <c r="F988" s="71" t="str">
        <f t="shared" si="169"/>
        <v>-</v>
      </c>
    </row>
    <row r="989" spans="1:6" ht="22.8">
      <c r="A989" s="70">
        <v>54472</v>
      </c>
      <c r="B989" s="182" t="s">
        <v>1906</v>
      </c>
      <c r="C989" s="278" t="s">
        <v>1907</v>
      </c>
      <c r="D989" s="192">
        <v>0</v>
      </c>
      <c r="E989" s="192">
        <v>0</v>
      </c>
      <c r="F989" s="71" t="str">
        <f t="shared" si="169"/>
        <v>-</v>
      </c>
    </row>
    <row r="990" spans="1:6" ht="22.8">
      <c r="A990" s="70">
        <v>54482</v>
      </c>
      <c r="B990" s="182" t="s">
        <v>1908</v>
      </c>
      <c r="C990" s="278" t="s">
        <v>1909</v>
      </c>
      <c r="D990" s="192">
        <v>0</v>
      </c>
      <c r="E990" s="192">
        <v>0</v>
      </c>
      <c r="F990" s="71" t="str">
        <f t="shared" si="169"/>
        <v>-</v>
      </c>
    </row>
    <row r="991" spans="1:6" ht="22.8">
      <c r="A991" s="70" t="s">
        <v>1910</v>
      </c>
      <c r="B991" s="182" t="s">
        <v>1911</v>
      </c>
      <c r="C991" s="278" t="s">
        <v>1910</v>
      </c>
      <c r="D991" s="192">
        <v>0</v>
      </c>
      <c r="E991" s="192">
        <v>0</v>
      </c>
      <c r="F991" s="71" t="str">
        <f t="shared" si="169"/>
        <v>-</v>
      </c>
    </row>
    <row r="992" spans="1:6" ht="22.8">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2.8">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12">
      <c r="A1003" s="70">
        <v>54751</v>
      </c>
      <c r="B1003" s="65" t="s">
        <v>1934</v>
      </c>
      <c r="C1003" s="278" t="s">
        <v>1935</v>
      </c>
      <c r="D1003" s="192">
        <v>0</v>
      </c>
      <c r="E1003" s="192">
        <v>0</v>
      </c>
      <c r="F1003" s="71" t="str">
        <f t="shared" si="169"/>
        <v>-</v>
      </c>
    </row>
    <row r="1004" spans="1:6" ht="12">
      <c r="A1004" s="70">
        <v>54752</v>
      </c>
      <c r="B1004" s="65" t="s">
        <v>1936</v>
      </c>
      <c r="C1004" s="278" t="s">
        <v>1937</v>
      </c>
      <c r="D1004" s="192">
        <v>0</v>
      </c>
      <c r="E1004" s="192">
        <v>0</v>
      </c>
      <c r="F1004" s="71" t="str">
        <f t="shared" si="169"/>
        <v>-</v>
      </c>
    </row>
    <row r="1005" spans="1:6" ht="22.8">
      <c r="A1005" s="70">
        <v>54761</v>
      </c>
      <c r="B1005" s="65" t="s">
        <v>1938</v>
      </c>
      <c r="C1005" s="278" t="s">
        <v>1939</v>
      </c>
      <c r="D1005" s="192">
        <v>0</v>
      </c>
      <c r="E1005" s="192">
        <v>0</v>
      </c>
      <c r="F1005" s="71" t="str">
        <f t="shared" si="169"/>
        <v>-</v>
      </c>
    </row>
    <row r="1006" spans="1:6" ht="22.8">
      <c r="A1006" s="70">
        <v>54762</v>
      </c>
      <c r="B1006" s="65" t="s">
        <v>1940</v>
      </c>
      <c r="C1006" s="278" t="s">
        <v>1941</v>
      </c>
      <c r="D1006" s="192">
        <v>0</v>
      </c>
      <c r="E1006" s="192">
        <v>0</v>
      </c>
      <c r="F1006" s="71" t="str">
        <f t="shared" si="169"/>
        <v>-</v>
      </c>
    </row>
    <row r="1007" spans="1:6" ht="22.8">
      <c r="A1007" s="70">
        <v>54771</v>
      </c>
      <c r="B1007" s="65" t="s">
        <v>1942</v>
      </c>
      <c r="C1007" s="278" t="s">
        <v>1943</v>
      </c>
      <c r="D1007" s="192">
        <v>0</v>
      </c>
      <c r="E1007" s="192">
        <v>0</v>
      </c>
      <c r="F1007" s="71" t="str">
        <f t="shared" ref="F1007:F1009" si="172">IF(D1007&lt;&gt;0,IF(E1007/D1007&gt;=100,"&gt;&gt;100",E1007/D1007*100),"-")</f>
        <v>-</v>
      </c>
    </row>
    <row r="1008" spans="1:6" ht="22.8">
      <c r="A1008" s="70">
        <v>54772</v>
      </c>
      <c r="B1008" s="65" t="s">
        <v>1944</v>
      </c>
      <c r="C1008" s="278" t="s">
        <v>1945</v>
      </c>
      <c r="D1008" s="192">
        <v>0</v>
      </c>
      <c r="E1008" s="192">
        <v>0</v>
      </c>
      <c r="F1008" s="71" t="str">
        <f t="shared" si="172"/>
        <v>-</v>
      </c>
    </row>
    <row r="1009" spans="1:6" ht="22.8">
      <c r="A1009" s="73">
        <v>55312</v>
      </c>
      <c r="B1009" s="65" t="s">
        <v>1946</v>
      </c>
      <c r="C1009" s="279" t="s">
        <v>1947</v>
      </c>
      <c r="D1009" s="193">
        <v>0</v>
      </c>
      <c r="E1009" s="193">
        <v>0</v>
      </c>
      <c r="F1009" s="75" t="str">
        <f t="shared" si="172"/>
        <v>-</v>
      </c>
    </row>
    <row r="1010" spans="1:6" ht="20.100000000000001" customHeight="1">
      <c r="A1010" s="383" t="s">
        <v>1948</v>
      </c>
      <c r="B1010" s="384"/>
      <c r="C1010" s="48"/>
      <c r="D1010" s="53"/>
      <c r="E1010" s="53"/>
      <c r="F1010" s="54"/>
    </row>
    <row r="1011" spans="1:6" ht="39" customHeight="1">
      <c r="A1011" s="152" t="s">
        <v>1949</v>
      </c>
      <c r="B1011" s="148" t="s">
        <v>8</v>
      </c>
      <c r="C1011" s="172" t="s">
        <v>9</v>
      </c>
      <c r="D1011" s="47" t="s">
        <v>1950</v>
      </c>
      <c r="E1011" s="49" t="s">
        <v>1951</v>
      </c>
      <c r="F1011" s="47" t="s">
        <v>12</v>
      </c>
    </row>
    <row r="1012" spans="1:6" ht="24">
      <c r="A1012" s="280" t="s">
        <v>1952</v>
      </c>
      <c r="B1012" s="271" t="s">
        <v>1953</v>
      </c>
      <c r="C1012" s="281" t="s">
        <v>1954</v>
      </c>
      <c r="D1012" s="282">
        <v>0</v>
      </c>
      <c r="E1012" s="282">
        <v>0</v>
      </c>
      <c r="F1012" s="71" t="str">
        <f t="shared" ref="F1012:F1019" si="173">IF(D1012&lt;&gt;0,IF(E1012/D1012&gt;=100,"&gt;&gt;100",E1012/D1012*100),"-")</f>
        <v>-</v>
      </c>
    </row>
    <row r="1013" spans="1:6" ht="12">
      <c r="A1013" s="70" t="s">
        <v>1955</v>
      </c>
      <c r="B1013" s="65" t="s">
        <v>1956</v>
      </c>
      <c r="C1013" s="278" t="s">
        <v>1955</v>
      </c>
      <c r="D1013" s="283">
        <v>0</v>
      </c>
      <c r="E1013" s="283">
        <v>0</v>
      </c>
      <c r="F1013" s="71" t="str">
        <f t="shared" si="173"/>
        <v>-</v>
      </c>
    </row>
    <row r="1014" spans="1:6" ht="22.8">
      <c r="A1014" s="70" t="s">
        <v>1957</v>
      </c>
      <c r="B1014" s="65" t="s">
        <v>1958</v>
      </c>
      <c r="C1014" s="278" t="s">
        <v>1957</v>
      </c>
      <c r="D1014" s="283">
        <v>0</v>
      </c>
      <c r="E1014" s="283">
        <v>0</v>
      </c>
      <c r="F1014" s="71" t="str">
        <f t="shared" si="173"/>
        <v>-</v>
      </c>
    </row>
    <row r="1015" spans="1:6" ht="22.8">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6">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2.8">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81"/>
      <c r="E1021" s="382"/>
      <c r="F1021" s="51"/>
    </row>
    <row r="1022" spans="1:6" ht="15" customHeight="1">
      <c r="A1022" s="140"/>
      <c r="B1022" s="163"/>
      <c r="C1022" s="173"/>
      <c r="D1022" s="381"/>
      <c r="E1022" s="382"/>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c r="A1" s="268" t="s">
        <v>0</v>
      </c>
      <c r="B1" s="322"/>
      <c r="C1" s="268" t="s">
        <v>2</v>
      </c>
      <c r="D1" s="323"/>
      <c r="E1" s="268" t="s">
        <v>4</v>
      </c>
      <c r="F1" s="324"/>
      <c r="H1" s="326"/>
    </row>
    <row r="2" spans="1:24" ht="50.1" customHeight="1">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1990</v>
      </c>
      <c r="E3" s="307" t="s">
        <v>1991</v>
      </c>
      <c r="F3" s="310" t="s">
        <v>12</v>
      </c>
      <c r="H3" s="328"/>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c r="C587" s="170"/>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c r="A1" s="268" t="s">
        <v>0</v>
      </c>
      <c r="B1" s="322"/>
      <c r="C1" s="268" t="s">
        <v>2</v>
      </c>
      <c r="D1" s="323"/>
      <c r="E1" s="268" t="s">
        <v>4</v>
      </c>
      <c r="F1" s="324"/>
    </row>
    <row r="2" spans="1:25" ht="50.1" customHeight="1">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c r="A1" s="268" t="s">
        <v>0</v>
      </c>
      <c r="B1" s="322"/>
      <c r="C1" s="268" t="s">
        <v>2</v>
      </c>
      <c r="D1" s="323"/>
      <c r="E1" s="268" t="s">
        <v>4</v>
      </c>
      <c r="F1" s="324"/>
    </row>
    <row r="2" spans="1:24" ht="50.1" customHeight="1">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99"/>
      <c r="E51" s="337"/>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4140625" defaultRowHeight="15" customHeight="1"/>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 customHeight="1">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c r="A5" s="87"/>
      <c r="B5" s="135" t="s">
        <v>3158</v>
      </c>
      <c r="C5" s="138" t="s">
        <v>3159</v>
      </c>
      <c r="D5" s="198">
        <v>702336.08</v>
      </c>
      <c r="E5" s="31"/>
      <c r="F5" s="31"/>
      <c r="G5" s="31"/>
      <c r="H5" s="31"/>
      <c r="I5" s="31"/>
      <c r="J5" s="31"/>
      <c r="K5" s="31"/>
      <c r="L5" s="31"/>
      <c r="M5" s="31"/>
      <c r="N5" s="31"/>
      <c r="O5" s="31"/>
      <c r="P5" s="31"/>
      <c r="Q5" s="31"/>
      <c r="R5" s="31"/>
      <c r="S5" s="31"/>
      <c r="T5" s="31"/>
      <c r="U5" s="31"/>
    </row>
    <row r="6" spans="1:24" ht="24">
      <c r="A6" s="88"/>
      <c r="B6" s="134" t="s">
        <v>3160</v>
      </c>
      <c r="C6" s="139" t="s">
        <v>3161</v>
      </c>
      <c r="D6" s="34">
        <f>D7+D8+D17+D18+D24</f>
        <v>4011838.21</v>
      </c>
      <c r="E6" s="232"/>
      <c r="F6" s="31"/>
      <c r="G6" s="31"/>
      <c r="H6" s="31"/>
      <c r="I6" s="31"/>
      <c r="J6" s="31"/>
      <c r="K6" s="31"/>
      <c r="L6" s="31"/>
      <c r="M6" s="31"/>
      <c r="N6" s="31"/>
      <c r="O6" s="31"/>
      <c r="P6" s="31"/>
      <c r="Q6" s="31"/>
      <c r="R6" s="31"/>
      <c r="S6" s="31"/>
      <c r="T6" s="31"/>
      <c r="U6" s="31"/>
    </row>
    <row r="7" spans="1:24" ht="12.75" customHeight="1">
      <c r="A7" s="88"/>
      <c r="B7" s="89" t="s">
        <v>3162</v>
      </c>
      <c r="C7" s="139" t="s">
        <v>3163</v>
      </c>
      <c r="D7" s="199">
        <v>134690.03</v>
      </c>
      <c r="E7" s="31"/>
      <c r="F7" s="31"/>
      <c r="G7" s="31"/>
      <c r="H7" s="31"/>
      <c r="I7" s="31"/>
      <c r="J7" s="31"/>
      <c r="K7" s="31"/>
      <c r="L7" s="31"/>
      <c r="M7" s="31"/>
      <c r="N7" s="31"/>
      <c r="O7" s="31"/>
      <c r="P7" s="31"/>
      <c r="Q7" s="31"/>
      <c r="R7" s="31"/>
      <c r="S7" s="31"/>
      <c r="T7" s="31"/>
      <c r="U7" s="31"/>
    </row>
    <row r="8" spans="1:24" ht="12.75" customHeight="1">
      <c r="A8" s="88" t="s">
        <v>3</v>
      </c>
      <c r="B8" s="89" t="s">
        <v>3164</v>
      </c>
      <c r="C8" s="139" t="s">
        <v>3165</v>
      </c>
      <c r="D8" s="34">
        <f>SUM(D9:D16)</f>
        <v>923070.36</v>
      </c>
      <c r="E8" s="31"/>
      <c r="F8" s="31"/>
      <c r="G8" s="31"/>
      <c r="H8" s="31"/>
      <c r="I8" s="31"/>
      <c r="J8" s="31"/>
      <c r="K8" s="31"/>
      <c r="L8" s="31"/>
      <c r="M8" s="31"/>
      <c r="N8" s="31"/>
      <c r="O8" s="31"/>
      <c r="P8" s="31"/>
      <c r="Q8" s="31"/>
      <c r="R8" s="31"/>
      <c r="S8" s="31"/>
      <c r="T8" s="31"/>
      <c r="U8" s="31"/>
    </row>
    <row r="9" spans="1:24" ht="12.75" customHeight="1">
      <c r="A9" s="63" t="s">
        <v>2440</v>
      </c>
      <c r="B9" s="64" t="s">
        <v>2441</v>
      </c>
      <c r="C9" s="139" t="s">
        <v>3166</v>
      </c>
      <c r="D9" s="199">
        <v>485909.08</v>
      </c>
      <c r="E9" s="31"/>
      <c r="F9" s="31"/>
      <c r="G9" s="31"/>
      <c r="H9" s="31"/>
      <c r="I9" s="31"/>
      <c r="J9" s="31"/>
      <c r="K9" s="31"/>
      <c r="L9" s="31"/>
      <c r="M9" s="31"/>
      <c r="N9" s="31"/>
      <c r="O9" s="31"/>
      <c r="P9" s="31"/>
      <c r="Q9" s="31"/>
      <c r="R9" s="31"/>
      <c r="S9" s="31"/>
      <c r="T9" s="31"/>
      <c r="U9" s="31"/>
    </row>
    <row r="10" spans="1:24" ht="12.75" customHeight="1">
      <c r="A10" s="63" t="s">
        <v>2442</v>
      </c>
      <c r="B10" s="64" t="s">
        <v>2443</v>
      </c>
      <c r="C10" s="139" t="s">
        <v>3167</v>
      </c>
      <c r="D10" s="199">
        <v>403544.59</v>
      </c>
      <c r="E10" s="31"/>
      <c r="F10" s="31"/>
      <c r="G10" s="31"/>
      <c r="H10" s="31"/>
      <c r="I10" s="31"/>
      <c r="J10" s="31"/>
      <c r="K10" s="31"/>
      <c r="L10" s="31"/>
      <c r="M10" s="31"/>
      <c r="N10" s="31"/>
      <c r="O10" s="31"/>
      <c r="P10" s="31"/>
      <c r="Q10" s="31"/>
      <c r="R10" s="31"/>
      <c r="S10" s="31"/>
      <c r="T10" s="31"/>
      <c r="U10" s="31"/>
    </row>
    <row r="11" spans="1:24" ht="12.75" customHeight="1">
      <c r="A11" s="63" t="s">
        <v>2444</v>
      </c>
      <c r="B11" s="64" t="s">
        <v>3168</v>
      </c>
      <c r="C11" s="139" t="s">
        <v>3169</v>
      </c>
      <c r="D11" s="199">
        <v>4508.3599999999997</v>
      </c>
      <c r="E11" s="31"/>
      <c r="F11" s="31"/>
      <c r="G11" s="31"/>
      <c r="H11" s="31"/>
      <c r="I11" s="31"/>
      <c r="J11" s="31"/>
      <c r="K11" s="31"/>
      <c r="L11" s="31"/>
      <c r="M11" s="31"/>
      <c r="N11" s="31"/>
      <c r="O11" s="31"/>
      <c r="P11" s="31"/>
      <c r="Q11" s="31"/>
      <c r="R11" s="31"/>
      <c r="S11" s="31"/>
      <c r="T11" s="31"/>
      <c r="U11" s="31"/>
    </row>
    <row r="12" spans="1:24" ht="12.75" customHeight="1">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c r="A13" s="70" t="s">
        <v>2454</v>
      </c>
      <c r="B13" s="65" t="s">
        <v>3171</v>
      </c>
      <c r="C13" s="139" t="s">
        <v>3172</v>
      </c>
      <c r="D13" s="199">
        <v>2700</v>
      </c>
      <c r="E13" s="232"/>
      <c r="F13" s="31"/>
      <c r="G13" s="31"/>
      <c r="H13" s="31"/>
      <c r="I13" s="31"/>
      <c r="J13" s="31"/>
      <c r="K13" s="31"/>
      <c r="L13" s="31"/>
      <c r="M13" s="31"/>
      <c r="N13" s="31"/>
      <c r="O13" s="31"/>
      <c r="P13" s="31"/>
      <c r="Q13" s="31"/>
      <c r="R13" s="31"/>
      <c r="S13" s="31"/>
      <c r="T13" s="31"/>
      <c r="U13" s="31"/>
    </row>
    <row r="14" spans="1:24" ht="12.75" customHeight="1">
      <c r="A14" s="70" t="s">
        <v>2470</v>
      </c>
      <c r="B14" s="65" t="s">
        <v>2471</v>
      </c>
      <c r="C14" s="139" t="s">
        <v>3173</v>
      </c>
      <c r="D14" s="199">
        <v>11658.57</v>
      </c>
      <c r="E14" s="31"/>
      <c r="F14" s="31"/>
      <c r="G14" s="31"/>
      <c r="H14" s="31"/>
      <c r="I14" s="31"/>
      <c r="J14" s="31"/>
      <c r="K14" s="31"/>
      <c r="L14" s="31"/>
      <c r="M14" s="31"/>
      <c r="N14" s="31"/>
      <c r="O14" s="31"/>
      <c r="P14" s="31"/>
      <c r="Q14" s="31"/>
      <c r="R14" s="31"/>
      <c r="S14" s="31"/>
      <c r="T14" s="31"/>
      <c r="U14" s="31"/>
    </row>
    <row r="15" spans="1:24" ht="12.75" customHeight="1">
      <c r="A15" s="70" t="s">
        <v>2472</v>
      </c>
      <c r="B15" s="65" t="s">
        <v>2473</v>
      </c>
      <c r="C15" s="139" t="s">
        <v>3174</v>
      </c>
      <c r="D15" s="199">
        <v>13335</v>
      </c>
      <c r="E15" s="232"/>
      <c r="F15" s="31"/>
      <c r="G15" s="31"/>
      <c r="H15" s="31"/>
      <c r="I15" s="31"/>
      <c r="J15" s="31"/>
      <c r="K15" s="31"/>
      <c r="L15" s="31"/>
      <c r="M15" s="31"/>
      <c r="N15" s="31"/>
      <c r="O15" s="31"/>
      <c r="P15" s="31"/>
      <c r="Q15" s="31"/>
      <c r="R15" s="31"/>
      <c r="S15" s="31"/>
      <c r="T15" s="31"/>
      <c r="U15" s="31"/>
    </row>
    <row r="16" spans="1:24" ht="12.75" customHeight="1">
      <c r="A16" s="70" t="s">
        <v>2474</v>
      </c>
      <c r="B16" s="65" t="s">
        <v>2475</v>
      </c>
      <c r="C16" s="139" t="s">
        <v>3175</v>
      </c>
      <c r="D16" s="199">
        <v>1414.76</v>
      </c>
      <c r="E16" s="31"/>
      <c r="F16" s="31"/>
      <c r="G16" s="31"/>
      <c r="H16" s="31"/>
      <c r="I16" s="31"/>
      <c r="J16" s="31"/>
      <c r="K16" s="31"/>
      <c r="L16" s="31"/>
      <c r="M16" s="31"/>
      <c r="N16" s="31"/>
      <c r="O16" s="31"/>
      <c r="P16" s="31"/>
      <c r="Q16" s="31"/>
      <c r="R16" s="31"/>
      <c r="S16" s="31"/>
      <c r="T16" s="31"/>
      <c r="U16" s="31"/>
    </row>
    <row r="17" spans="1:21" ht="12.75" customHeight="1">
      <c r="A17" s="294" t="s">
        <v>2476</v>
      </c>
      <c r="B17" s="134" t="s">
        <v>3144</v>
      </c>
      <c r="C17" s="139" t="s">
        <v>3176</v>
      </c>
      <c r="D17" s="199">
        <v>2393776.96</v>
      </c>
      <c r="E17" s="31"/>
      <c r="F17" s="31"/>
      <c r="G17" s="31"/>
      <c r="H17" s="31"/>
      <c r="I17" s="31"/>
      <c r="J17" s="31"/>
      <c r="K17" s="31"/>
      <c r="L17" s="31"/>
      <c r="M17" s="31"/>
      <c r="N17" s="31"/>
      <c r="O17" s="31"/>
      <c r="P17" s="31"/>
      <c r="Q17" s="31"/>
      <c r="R17" s="31"/>
      <c r="S17" s="31"/>
      <c r="T17" s="31"/>
      <c r="U17" s="31"/>
    </row>
    <row r="18" spans="1:21" ht="36">
      <c r="A18" s="88" t="s">
        <v>3177</v>
      </c>
      <c r="B18" s="89" t="s">
        <v>3178</v>
      </c>
      <c r="C18" s="139" t="s">
        <v>3179</v>
      </c>
      <c r="D18" s="34">
        <f>SUM(D19:D23)</f>
        <v>557970.14</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c r="A22" s="63" t="s">
        <v>3186</v>
      </c>
      <c r="B22" s="64" t="s">
        <v>3187</v>
      </c>
      <c r="C22" s="139" t="s">
        <v>3188</v>
      </c>
      <c r="D22" s="199">
        <v>557970.14</v>
      </c>
      <c r="E22" s="31"/>
      <c r="F22" s="31"/>
      <c r="G22" s="31"/>
      <c r="H22" s="31"/>
      <c r="I22" s="31"/>
      <c r="J22" s="31"/>
      <c r="K22" s="31"/>
      <c r="L22" s="31"/>
      <c r="M22" s="31"/>
      <c r="N22" s="31"/>
      <c r="O22" s="31"/>
      <c r="P22" s="31"/>
      <c r="Q22" s="31"/>
      <c r="R22" s="31"/>
      <c r="S22" s="31"/>
      <c r="T22" s="31"/>
      <c r="U22" s="31"/>
    </row>
    <row r="23" spans="1:21" ht="24">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c r="A24" s="294" t="s">
        <v>2570</v>
      </c>
      <c r="B24" s="134" t="s">
        <v>3192</v>
      </c>
      <c r="C24" s="134" t="s">
        <v>3193</v>
      </c>
      <c r="D24" s="283">
        <v>2330.7199999999998</v>
      </c>
      <c r="E24" s="232"/>
      <c r="F24" s="31"/>
      <c r="G24" s="31"/>
      <c r="H24" s="31"/>
      <c r="I24" s="31"/>
      <c r="J24" s="31"/>
      <c r="K24" s="31"/>
      <c r="L24" s="31"/>
      <c r="M24" s="31"/>
      <c r="N24" s="31"/>
      <c r="O24" s="31"/>
      <c r="P24" s="31"/>
      <c r="Q24" s="31"/>
      <c r="R24" s="31"/>
      <c r="S24" s="31"/>
      <c r="T24" s="31"/>
      <c r="U24" s="31"/>
    </row>
    <row r="25" spans="1:21" ht="24">
      <c r="A25" s="63"/>
      <c r="B25" s="134" t="s">
        <v>3194</v>
      </c>
      <c r="C25" s="139" t="s">
        <v>3195</v>
      </c>
      <c r="D25" s="34">
        <f>D26+D27+D36+D37+D43</f>
        <v>3008115.28</v>
      </c>
      <c r="E25" s="232"/>
      <c r="F25" s="31"/>
      <c r="G25" s="31"/>
      <c r="H25" s="31"/>
      <c r="I25" s="31"/>
      <c r="J25" s="31"/>
      <c r="K25" s="31"/>
      <c r="L25" s="31"/>
      <c r="M25" s="31"/>
      <c r="N25" s="31"/>
      <c r="O25" s="31"/>
      <c r="P25" s="31"/>
      <c r="Q25" s="31"/>
      <c r="R25" s="31"/>
      <c r="S25" s="31"/>
      <c r="T25" s="31"/>
      <c r="U25" s="31"/>
    </row>
    <row r="26" spans="1:21" ht="12.75" customHeight="1">
      <c r="A26" s="63"/>
      <c r="B26" s="89" t="s">
        <v>3162</v>
      </c>
      <c r="C26" s="139" t="s">
        <v>3196</v>
      </c>
      <c r="D26" s="199">
        <v>47968.08</v>
      </c>
      <c r="E26" s="31"/>
      <c r="F26" s="31"/>
      <c r="G26" s="31"/>
      <c r="H26" s="31"/>
      <c r="I26" s="31"/>
      <c r="J26" s="31"/>
      <c r="K26" s="31"/>
      <c r="L26" s="31"/>
      <c r="M26" s="31"/>
      <c r="N26" s="31"/>
      <c r="O26" s="31"/>
      <c r="P26" s="31"/>
      <c r="Q26" s="31"/>
      <c r="R26" s="31"/>
      <c r="S26" s="31"/>
      <c r="T26" s="31"/>
      <c r="U26" s="31"/>
    </row>
    <row r="27" spans="1:21" ht="12.75" customHeight="1">
      <c r="A27" s="88" t="s">
        <v>3</v>
      </c>
      <c r="B27" s="89" t="s">
        <v>3197</v>
      </c>
      <c r="C27" s="139" t="s">
        <v>3198</v>
      </c>
      <c r="D27" s="34">
        <f>SUM(D28:D35)</f>
        <v>937830.27</v>
      </c>
      <c r="E27" s="31"/>
      <c r="F27" s="31"/>
      <c r="G27" s="31"/>
      <c r="H27" s="31"/>
      <c r="I27" s="31"/>
      <c r="J27" s="31"/>
      <c r="K27" s="31"/>
      <c r="L27" s="31"/>
      <c r="M27" s="31"/>
      <c r="N27" s="31"/>
      <c r="O27" s="31"/>
      <c r="P27" s="31"/>
      <c r="Q27" s="31"/>
      <c r="R27" s="31"/>
      <c r="S27" s="31"/>
      <c r="T27" s="31"/>
      <c r="U27" s="31"/>
    </row>
    <row r="28" spans="1:21" ht="12.75" customHeight="1">
      <c r="A28" s="63" t="s">
        <v>2440</v>
      </c>
      <c r="B28" s="64" t="s">
        <v>2441</v>
      </c>
      <c r="C28" s="139" t="s">
        <v>3199</v>
      </c>
      <c r="D28" s="199">
        <v>484057.41</v>
      </c>
      <c r="E28" s="31"/>
      <c r="F28" s="31"/>
      <c r="G28" s="31"/>
      <c r="H28" s="31"/>
      <c r="I28" s="31"/>
      <c r="J28" s="31"/>
      <c r="K28" s="31"/>
      <c r="L28" s="31"/>
      <c r="M28" s="31"/>
      <c r="N28" s="31"/>
      <c r="O28" s="31"/>
      <c r="P28" s="31"/>
      <c r="Q28" s="31"/>
      <c r="R28" s="31"/>
      <c r="S28" s="31"/>
      <c r="T28" s="31"/>
      <c r="U28" s="31"/>
    </row>
    <row r="29" spans="1:21" ht="12.75" customHeight="1">
      <c r="A29" s="63" t="s">
        <v>2442</v>
      </c>
      <c r="B29" s="64" t="s">
        <v>2443</v>
      </c>
      <c r="C29" s="139" t="s">
        <v>3200</v>
      </c>
      <c r="D29" s="199">
        <v>420052.14</v>
      </c>
      <c r="E29" s="31"/>
      <c r="F29" s="31"/>
      <c r="G29" s="31"/>
      <c r="H29" s="31"/>
      <c r="I29" s="31"/>
      <c r="J29" s="31"/>
      <c r="K29" s="31"/>
      <c r="L29" s="31"/>
      <c r="M29" s="31"/>
      <c r="N29" s="31"/>
      <c r="O29" s="31"/>
      <c r="P29" s="31"/>
      <c r="Q29" s="31"/>
      <c r="R29" s="31"/>
      <c r="S29" s="31"/>
      <c r="T29" s="31"/>
      <c r="U29" s="31"/>
    </row>
    <row r="30" spans="1:21" ht="12.75" customHeight="1">
      <c r="A30" s="63" t="s">
        <v>2444</v>
      </c>
      <c r="B30" s="64" t="s">
        <v>3168</v>
      </c>
      <c r="C30" s="139" t="s">
        <v>3201</v>
      </c>
      <c r="D30" s="199">
        <v>5811.71</v>
      </c>
      <c r="E30" s="31"/>
      <c r="F30" s="31"/>
      <c r="G30" s="31"/>
      <c r="H30" s="31"/>
      <c r="I30" s="31"/>
      <c r="J30" s="31"/>
      <c r="K30" s="31"/>
      <c r="L30" s="31"/>
      <c r="M30" s="31"/>
      <c r="N30" s="31"/>
      <c r="O30" s="31"/>
      <c r="P30" s="31"/>
      <c r="Q30" s="31"/>
      <c r="R30" s="31"/>
      <c r="S30" s="31"/>
      <c r="T30" s="31"/>
      <c r="U30" s="31"/>
    </row>
    <row r="31" spans="1:21" ht="12.75" customHeight="1">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c r="A32" s="63" t="s">
        <v>2454</v>
      </c>
      <c r="B32" s="65" t="s">
        <v>3171</v>
      </c>
      <c r="C32" s="139" t="s">
        <v>3203</v>
      </c>
      <c r="D32" s="199">
        <v>2700</v>
      </c>
      <c r="E32" s="232"/>
      <c r="F32" s="31"/>
      <c r="G32" s="31"/>
      <c r="H32" s="31"/>
      <c r="I32" s="31"/>
      <c r="J32" s="31"/>
      <c r="K32" s="31"/>
      <c r="L32" s="31"/>
      <c r="M32" s="31"/>
      <c r="N32" s="31"/>
      <c r="O32" s="31"/>
      <c r="P32" s="31"/>
      <c r="Q32" s="31"/>
      <c r="R32" s="31"/>
      <c r="S32" s="31"/>
      <c r="T32" s="31"/>
      <c r="U32" s="31"/>
    </row>
    <row r="33" spans="1:21" ht="12.75" customHeight="1">
      <c r="A33" s="63" t="s">
        <v>2470</v>
      </c>
      <c r="B33" s="65" t="s">
        <v>2471</v>
      </c>
      <c r="C33" s="139" t="s">
        <v>3204</v>
      </c>
      <c r="D33" s="199">
        <v>10186.14</v>
      </c>
      <c r="E33" s="31"/>
      <c r="F33" s="31"/>
      <c r="G33" s="31"/>
      <c r="H33" s="31"/>
      <c r="I33" s="31"/>
      <c r="J33" s="31"/>
      <c r="K33" s="31"/>
      <c r="L33" s="31"/>
      <c r="M33" s="31"/>
      <c r="N33" s="31"/>
      <c r="O33" s="31"/>
      <c r="P33" s="31"/>
      <c r="Q33" s="31"/>
      <c r="R33" s="31"/>
      <c r="S33" s="31"/>
      <c r="T33" s="31"/>
      <c r="U33" s="31"/>
    </row>
    <row r="34" spans="1:21" ht="12.75" customHeight="1">
      <c r="A34" s="63" t="s">
        <v>2472</v>
      </c>
      <c r="B34" s="65" t="s">
        <v>2473</v>
      </c>
      <c r="C34" s="139" t="s">
        <v>3205</v>
      </c>
      <c r="D34" s="199">
        <v>13335</v>
      </c>
      <c r="E34" s="232"/>
      <c r="F34" s="31"/>
      <c r="G34" s="31"/>
      <c r="H34" s="31"/>
      <c r="I34" s="31"/>
      <c r="J34" s="31"/>
      <c r="K34" s="31"/>
      <c r="L34" s="31"/>
      <c r="M34" s="31"/>
      <c r="N34" s="31"/>
      <c r="O34" s="31"/>
      <c r="P34" s="31"/>
      <c r="Q34" s="31"/>
      <c r="R34" s="31"/>
      <c r="S34" s="31"/>
      <c r="T34" s="31"/>
      <c r="U34" s="31"/>
    </row>
    <row r="35" spans="1:21" ht="12.75" customHeight="1">
      <c r="A35" s="63" t="s">
        <v>2474</v>
      </c>
      <c r="B35" s="65" t="s">
        <v>2475</v>
      </c>
      <c r="C35" s="139" t="s">
        <v>3206</v>
      </c>
      <c r="D35" s="199">
        <v>1687.87</v>
      </c>
      <c r="E35" s="31"/>
      <c r="F35" s="31"/>
      <c r="G35" s="31"/>
      <c r="H35" s="31"/>
      <c r="I35" s="31"/>
      <c r="J35" s="31"/>
      <c r="K35" s="31"/>
      <c r="L35" s="31"/>
      <c r="M35" s="31"/>
      <c r="N35" s="31"/>
      <c r="O35" s="31"/>
      <c r="P35" s="31"/>
      <c r="Q35" s="31"/>
      <c r="R35" s="31"/>
      <c r="S35" s="31"/>
      <c r="T35" s="31"/>
      <c r="U35" s="31"/>
    </row>
    <row r="36" spans="1:21" ht="12.75" customHeight="1">
      <c r="A36" s="88" t="s">
        <v>2476</v>
      </c>
      <c r="B36" s="89" t="s">
        <v>3144</v>
      </c>
      <c r="C36" s="139" t="s">
        <v>3207</v>
      </c>
      <c r="D36" s="199">
        <v>2021798.8</v>
      </c>
      <c r="E36" s="31"/>
      <c r="F36" s="31"/>
      <c r="G36" s="31"/>
      <c r="H36" s="31"/>
      <c r="I36" s="31"/>
      <c r="J36" s="31"/>
      <c r="K36" s="31"/>
      <c r="L36" s="31"/>
      <c r="M36" s="31"/>
      <c r="N36" s="31"/>
      <c r="O36" s="31"/>
      <c r="P36" s="31"/>
      <c r="Q36" s="31"/>
      <c r="R36" s="31"/>
      <c r="S36" s="31"/>
      <c r="T36" s="31"/>
      <c r="U36" s="31"/>
    </row>
    <row r="37" spans="1:21" ht="36">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c r="A43" s="294" t="s">
        <v>2570</v>
      </c>
      <c r="B43" s="134" t="s">
        <v>3192</v>
      </c>
      <c r="C43" s="134" t="s">
        <v>3216</v>
      </c>
      <c r="D43" s="283">
        <v>518.13</v>
      </c>
      <c r="E43" s="232"/>
      <c r="F43" s="31"/>
      <c r="G43" s="31"/>
      <c r="H43" s="31"/>
      <c r="I43" s="31"/>
      <c r="J43" s="31"/>
      <c r="K43" s="31"/>
      <c r="L43" s="31"/>
      <c r="M43" s="31"/>
      <c r="N43" s="31"/>
      <c r="O43" s="31"/>
      <c r="P43" s="31"/>
      <c r="Q43" s="31"/>
      <c r="R43" s="31"/>
      <c r="S43" s="31"/>
      <c r="T43" s="31"/>
      <c r="U43" s="31"/>
    </row>
    <row r="44" spans="1:21" ht="24">
      <c r="A44" s="63"/>
      <c r="B44" s="89" t="s">
        <v>3217</v>
      </c>
      <c r="C44" s="139" t="s">
        <v>3218</v>
      </c>
      <c r="D44" s="34">
        <f>D5+D6-D25</f>
        <v>1706059.0100000002</v>
      </c>
      <c r="E44" s="31"/>
      <c r="F44" s="31"/>
      <c r="G44" s="31"/>
      <c r="H44" s="31"/>
      <c r="I44" s="31"/>
      <c r="J44" s="31"/>
      <c r="K44" s="31"/>
      <c r="L44" s="31"/>
      <c r="M44" s="31"/>
      <c r="N44" s="31"/>
      <c r="O44" s="31"/>
      <c r="P44" s="31"/>
      <c r="Q44" s="31"/>
      <c r="R44" s="31"/>
      <c r="S44" s="31"/>
      <c r="T44" s="31"/>
      <c r="U44" s="31"/>
    </row>
    <row r="45" spans="1:21" ht="24">
      <c r="A45" s="88"/>
      <c r="B45" s="134" t="s">
        <v>3219</v>
      </c>
      <c r="C45" s="139" t="s">
        <v>3220</v>
      </c>
      <c r="D45" s="34">
        <f>D46+D51+D92+D97+D103</f>
        <v>273335.08</v>
      </c>
      <c r="E45" s="232"/>
      <c r="F45" s="31"/>
      <c r="G45" s="31"/>
      <c r="H45" s="31"/>
      <c r="I45" s="31"/>
      <c r="J45" s="31"/>
      <c r="K45" s="31"/>
      <c r="L45" s="31"/>
      <c r="M45" s="31"/>
      <c r="N45" s="31"/>
      <c r="O45" s="31"/>
      <c r="P45" s="31"/>
      <c r="Q45" s="31"/>
      <c r="R45" s="31"/>
      <c r="S45" s="31"/>
      <c r="T45" s="31"/>
      <c r="U45" s="31"/>
    </row>
    <row r="46" spans="1:21" ht="24">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c r="A51" s="88" t="s">
        <v>3</v>
      </c>
      <c r="B51" s="134" t="s">
        <v>3231</v>
      </c>
      <c r="C51" s="139" t="s">
        <v>3232</v>
      </c>
      <c r="D51" s="34">
        <f>D52+D57+D62+D67+D72+D77+D82+D87</f>
        <v>6835.95</v>
      </c>
      <c r="E51" s="31"/>
      <c r="F51" s="31"/>
      <c r="G51" s="31"/>
      <c r="H51" s="31"/>
      <c r="I51" s="31"/>
      <c r="J51" s="31"/>
      <c r="K51" s="31"/>
      <c r="L51" s="31"/>
      <c r="M51" s="31"/>
      <c r="N51" s="31"/>
      <c r="O51" s="31"/>
      <c r="P51" s="31"/>
      <c r="Q51" s="31"/>
      <c r="R51" s="31"/>
      <c r="S51" s="31"/>
      <c r="T51" s="31"/>
      <c r="U51" s="31"/>
    </row>
    <row r="52" spans="1:21" ht="12.75" customHeight="1">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c r="A57" s="88" t="s">
        <v>2442</v>
      </c>
      <c r="B57" s="89" t="s">
        <v>3239</v>
      </c>
      <c r="C57" s="139" t="s">
        <v>3240</v>
      </c>
      <c r="D57" s="34">
        <f>SUM(D58:D61)</f>
        <v>6835.95</v>
      </c>
      <c r="E57" s="31"/>
      <c r="F57" s="31"/>
      <c r="G57" s="31"/>
      <c r="H57" s="31"/>
      <c r="I57" s="31"/>
      <c r="J57" s="31"/>
      <c r="K57" s="31"/>
      <c r="L57" s="31"/>
      <c r="M57" s="31"/>
      <c r="N57" s="31"/>
      <c r="O57" s="31"/>
      <c r="P57" s="31"/>
      <c r="Q57" s="31"/>
      <c r="R57" s="31"/>
      <c r="S57" s="31"/>
      <c r="T57" s="31"/>
      <c r="U57" s="31"/>
    </row>
    <row r="58" spans="1:21" ht="12.75" customHeight="1">
      <c r="A58" s="63"/>
      <c r="B58" s="64" t="s">
        <v>3223</v>
      </c>
      <c r="C58" s="139" t="s">
        <v>3241</v>
      </c>
      <c r="D58" s="199">
        <v>6835.95</v>
      </c>
      <c r="E58" s="31"/>
      <c r="F58" s="31"/>
      <c r="G58" s="31"/>
      <c r="H58" s="31"/>
      <c r="I58" s="31"/>
      <c r="J58" s="31"/>
      <c r="K58" s="31"/>
      <c r="L58" s="31"/>
      <c r="M58" s="31"/>
      <c r="N58" s="31"/>
      <c r="O58" s="31"/>
      <c r="P58" s="31"/>
      <c r="Q58" s="31"/>
      <c r="R58" s="31"/>
      <c r="S58" s="31"/>
      <c r="T58" s="31"/>
      <c r="U58" s="31"/>
    </row>
    <row r="59" spans="1:21" ht="12.75" customHeight="1">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c r="A92" s="88" t="s">
        <v>2476</v>
      </c>
      <c r="B92" s="89" t="s">
        <v>3281</v>
      </c>
      <c r="C92" s="139" t="s">
        <v>3282</v>
      </c>
      <c r="D92" s="34">
        <f>SUM(D93:D96)</f>
        <v>266499.13</v>
      </c>
      <c r="E92" s="31"/>
      <c r="F92" s="31"/>
      <c r="G92" s="31"/>
      <c r="H92" s="31"/>
      <c r="I92" s="31"/>
      <c r="J92" s="31"/>
      <c r="K92" s="31"/>
      <c r="L92" s="31"/>
      <c r="M92" s="31"/>
      <c r="N92" s="31"/>
      <c r="O92" s="31"/>
      <c r="P92" s="31"/>
      <c r="Q92" s="31"/>
      <c r="R92" s="31"/>
      <c r="S92" s="31"/>
      <c r="T92" s="31"/>
      <c r="U92" s="31"/>
    </row>
    <row r="93" spans="1:21" ht="12.75" customHeight="1">
      <c r="A93" s="88"/>
      <c r="B93" s="64" t="s">
        <v>3223</v>
      </c>
      <c r="C93" s="139" t="s">
        <v>3283</v>
      </c>
      <c r="D93" s="199">
        <v>266499.13</v>
      </c>
      <c r="E93" s="31"/>
      <c r="F93" s="31"/>
      <c r="G93" s="31"/>
      <c r="H93" s="31"/>
      <c r="I93" s="31"/>
      <c r="J93" s="31"/>
      <c r="K93" s="31"/>
      <c r="L93" s="31"/>
      <c r="M93" s="31"/>
      <c r="N93" s="31"/>
      <c r="O93" s="31"/>
      <c r="P93" s="31"/>
      <c r="Q93" s="31"/>
      <c r="R93" s="31"/>
      <c r="S93" s="31"/>
      <c r="T93" s="31"/>
      <c r="U93" s="31"/>
    </row>
    <row r="94" spans="1:21" ht="12.75" customHeight="1">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c r="A104" s="88"/>
      <c r="B104" s="134" t="s">
        <v>3295</v>
      </c>
      <c r="C104" s="139" t="s">
        <v>3296</v>
      </c>
      <c r="D104" s="34">
        <f>SUM(D105:D109)</f>
        <v>1432723.9300000002</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3162</v>
      </c>
      <c r="C105" s="139" t="s">
        <v>3297</v>
      </c>
      <c r="D105" s="199">
        <v>86721.95</v>
      </c>
      <c r="E105" s="31"/>
      <c r="F105" s="31"/>
      <c r="G105" s="31"/>
      <c r="H105" s="31"/>
      <c r="I105" s="31"/>
      <c r="J105" s="31"/>
      <c r="K105" s="31"/>
      <c r="L105" s="31"/>
      <c r="M105" s="31"/>
      <c r="N105" s="31"/>
      <c r="O105" s="31"/>
      <c r="P105" s="31"/>
      <c r="Q105" s="31"/>
      <c r="R105" s="31"/>
      <c r="S105" s="31"/>
      <c r="T105" s="31"/>
      <c r="U105" s="31"/>
    </row>
    <row r="106" spans="1:21" ht="12.75" customHeight="1">
      <c r="A106" s="63" t="s">
        <v>3</v>
      </c>
      <c r="B106" s="64" t="s">
        <v>3142</v>
      </c>
      <c r="C106" s="139" t="s">
        <v>3298</v>
      </c>
      <c r="D106" s="199">
        <v>103949.47</v>
      </c>
      <c r="E106" s="31"/>
      <c r="F106" s="31"/>
      <c r="G106" s="31"/>
      <c r="H106" s="31"/>
      <c r="I106" s="31"/>
      <c r="J106" s="31"/>
      <c r="K106" s="31"/>
      <c r="L106" s="31"/>
      <c r="M106" s="31"/>
      <c r="N106" s="31"/>
      <c r="O106" s="31"/>
      <c r="P106" s="31"/>
      <c r="Q106" s="31"/>
      <c r="R106" s="31"/>
      <c r="S106" s="31"/>
      <c r="T106" s="31"/>
      <c r="U106" s="31"/>
    </row>
    <row r="107" spans="1:21" ht="12.75" customHeight="1">
      <c r="A107" s="63" t="s">
        <v>2476</v>
      </c>
      <c r="B107" s="64" t="s">
        <v>3144</v>
      </c>
      <c r="C107" s="139" t="s">
        <v>3299</v>
      </c>
      <c r="D107" s="199">
        <v>674639.41</v>
      </c>
      <c r="E107" s="31"/>
      <c r="F107" s="31"/>
      <c r="G107" s="31"/>
      <c r="H107" s="31"/>
      <c r="I107" s="31"/>
      <c r="J107" s="31"/>
      <c r="K107" s="31"/>
      <c r="L107" s="31"/>
      <c r="M107" s="31"/>
      <c r="N107" s="31"/>
      <c r="O107" s="31"/>
      <c r="P107" s="31"/>
      <c r="Q107" s="31"/>
      <c r="R107" s="31"/>
      <c r="S107" s="31"/>
      <c r="T107" s="31"/>
      <c r="U107" s="31"/>
    </row>
    <row r="108" spans="1:21" ht="12.75" customHeight="1">
      <c r="A108" s="63" t="s">
        <v>3177</v>
      </c>
      <c r="B108" s="64" t="s">
        <v>3300</v>
      </c>
      <c r="C108" s="139" t="s">
        <v>3301</v>
      </c>
      <c r="D108" s="199">
        <v>557970.14</v>
      </c>
      <c r="E108" s="31"/>
      <c r="F108" s="31"/>
      <c r="G108" s="31"/>
      <c r="H108" s="31"/>
      <c r="I108" s="31"/>
      <c r="J108" s="31"/>
      <c r="K108" s="31"/>
      <c r="L108" s="31"/>
      <c r="M108" s="31"/>
      <c r="N108" s="31"/>
      <c r="O108" s="31"/>
      <c r="P108" s="31"/>
      <c r="Q108" s="31"/>
      <c r="R108" s="31"/>
      <c r="S108" s="31"/>
      <c r="T108" s="31"/>
      <c r="U108" s="31"/>
    </row>
    <row r="109" spans="1:21" ht="12.75" customHeight="1">
      <c r="A109" s="73" t="s">
        <v>2570</v>
      </c>
      <c r="B109" s="74" t="s">
        <v>3192</v>
      </c>
      <c r="C109" s="290" t="s">
        <v>3302</v>
      </c>
      <c r="D109" s="284">
        <v>9442.9599999999991</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D1:P1048576"/>
    </sheetView>
  </sheetViews>
  <sheetFormatPr defaultColWidth="14.44140625" defaultRowHeight="15" customHeight="1"/>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c r="A1" s="336" t="s">
        <v>3156</v>
      </c>
      <c r="B1" s="337"/>
      <c r="C1" s="337"/>
      <c r="D1" s="337"/>
      <c r="E1" s="51" t="s">
        <v>3303</v>
      </c>
      <c r="F1" s="51"/>
      <c r="G1" s="51"/>
      <c r="H1" s="51"/>
      <c r="I1" s="51"/>
      <c r="J1" s="51"/>
      <c r="K1" s="51"/>
      <c r="L1" s="51"/>
      <c r="M1" s="51"/>
      <c r="N1" s="51"/>
      <c r="O1" s="51"/>
      <c r="P1" s="51"/>
    </row>
    <row r="2" spans="1:17" ht="37.5" customHeight="1">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35888</v>
      </c>
      <c r="P3" s="51"/>
    </row>
    <row r="4" spans="1:17" ht="19.5" customHeight="1">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41" t="s">
        <v>1988</v>
      </c>
      <c r="B14" s="334"/>
      <c r="C14" s="335"/>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c r="A23" s="333" t="s">
        <v>3336</v>
      </c>
      <c r="B23" s="334"/>
      <c r="C23" s="335"/>
      <c r="D23" s="95"/>
      <c r="E23" s="51">
        <f>SUM(E24:E297)</f>
        <v>0</v>
      </c>
      <c r="F23" s="51">
        <f>SUM(F24:F297)</f>
        <v>10</v>
      </c>
      <c r="G23" s="51"/>
      <c r="H23" s="51"/>
      <c r="I23" s="51"/>
      <c r="J23" s="51"/>
      <c r="K23" s="51"/>
      <c r="L23" s="51"/>
      <c r="M23" s="51"/>
      <c r="N23" s="51"/>
      <c r="O23" s="51"/>
      <c r="P23" s="51"/>
    </row>
    <row r="24" spans="1:16" ht="20.399999999999999">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c r="A348" s="93"/>
      <c r="B348" s="94"/>
      <c r="C348" s="62"/>
      <c r="D348" s="95"/>
      <c r="E348" s="51"/>
      <c r="F348" s="51"/>
      <c r="G348" s="51"/>
      <c r="H348" s="51"/>
      <c r="I348" s="51"/>
      <c r="J348" s="51"/>
      <c r="K348" s="51"/>
      <c r="L348" s="51"/>
      <c r="M348" s="51"/>
      <c r="N348" s="51"/>
      <c r="O348" s="51"/>
      <c r="P348" s="51"/>
    </row>
    <row r="349" spans="1:18" ht="13.2">
      <c r="A349" s="93"/>
      <c r="B349" s="94"/>
      <c r="C349" s="62"/>
      <c r="D349" s="95"/>
      <c r="E349" s="51"/>
      <c r="F349" s="51"/>
      <c r="G349" s="51"/>
      <c r="H349" s="51"/>
      <c r="I349" s="51"/>
      <c r="J349" s="51"/>
      <c r="K349" s="51"/>
      <c r="L349" s="51"/>
      <c r="M349" s="51"/>
      <c r="N349" s="51"/>
      <c r="O349" s="51"/>
      <c r="P349" s="51"/>
    </row>
    <row r="350" spans="1:18" ht="11.25" customHeight="1">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40">
        <f>IF(AND(C1477=0,D1477),1,0)</f>
        <v>1</v>
      </c>
      <c r="L1477" s="40">
        <f>IF(C1477&lt;&gt;0,1,0)</f>
        <v>0</v>
      </c>
    </row>
    <row r="1478" spans="10:12" ht="15" customHeight="1">
      <c r="J1478" s="41" t="s">
        <v>3655</v>
      </c>
    </row>
    <row r="1479" spans="10:12" ht="15.75" customHeight="1"/>
    <row r="1480" spans="10:12" ht="15" customHeight="1">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cp:lastModifiedBy>
  <cp:lastPrinted>2026-04-27T14:12:53Z</cp:lastPrinted>
  <dcterms:created xsi:type="dcterms:W3CDTF">2022-04-01T05:14:30Z</dcterms:created>
  <dcterms:modified xsi:type="dcterms:W3CDTF">2026-07-23T11:42:24Z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